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仕事\令和3年度【総務・特活】\⑤ものづくりコンテスト\九州大会\"/>
    </mc:Choice>
  </mc:AlternateContent>
  <bookViews>
    <workbookView xWindow="0" yWindow="0" windowWidth="5436" windowHeight="1860" activeTab="2"/>
  </bookViews>
  <sheets>
    <sheet name="課題図" sheetId="3" r:id="rId1"/>
    <sheet name="寸法抽選" sheetId="2" r:id="rId2"/>
    <sheet name="採点表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C22" i="2"/>
  <c r="A1" i="1"/>
  <c r="C9" i="1" l="1"/>
  <c r="C5" i="1"/>
  <c r="C3" i="1"/>
  <c r="D37" i="1" l="1"/>
  <c r="D35" i="1"/>
  <c r="D29" i="1"/>
  <c r="D15" i="1"/>
  <c r="D27" i="1"/>
  <c r="D10" i="2"/>
  <c r="D9" i="2"/>
  <c r="D17" i="1" s="1"/>
  <c r="D7" i="2"/>
  <c r="D13" i="1" s="1"/>
  <c r="D5" i="2"/>
  <c r="D9" i="1" s="1"/>
  <c r="D3" i="2"/>
  <c r="D20" i="2" s="1"/>
  <c r="D33" i="1" s="1"/>
  <c r="D2" i="2"/>
  <c r="D3" i="1" s="1"/>
  <c r="D21" i="1" l="1"/>
  <c r="D19" i="1"/>
  <c r="D11" i="1"/>
  <c r="D5" i="1"/>
  <c r="D4" i="2"/>
  <c r="D7" i="1" s="1"/>
  <c r="D25" i="1"/>
  <c r="D23" i="1" l="1"/>
  <c r="D24" i="2"/>
  <c r="D19" i="2"/>
  <c r="D31" i="1" s="1"/>
  <c r="D25" i="2" l="1"/>
  <c r="D41" i="1"/>
  <c r="D26" i="2" l="1"/>
  <c r="D43" i="1" s="1"/>
  <c r="D39" i="1"/>
</calcChain>
</file>

<file path=xl/sharedStrings.xml><?xml version="1.0" encoding="utf-8"?>
<sst xmlns="http://schemas.openxmlformats.org/spreadsheetml/2006/main" count="257" uniqueCount="169">
  <si>
    <t>部品</t>
    <rPh sb="0" eb="2">
      <t>ブヒン</t>
    </rPh>
    <phoneticPr fontId="1"/>
  </si>
  <si>
    <t>箇所</t>
    <rPh sb="0" eb="2">
      <t>カショ</t>
    </rPh>
    <phoneticPr fontId="1"/>
  </si>
  <si>
    <t>呼び寸法①</t>
    <rPh sb="0" eb="1">
      <t>ヨ</t>
    </rPh>
    <rPh sb="2" eb="4">
      <t>スンポウ</t>
    </rPh>
    <phoneticPr fontId="1"/>
  </si>
  <si>
    <t>実寸法②</t>
    <rPh sb="0" eb="1">
      <t>ジツ</t>
    </rPh>
    <rPh sb="1" eb="3">
      <t>スンポウ</t>
    </rPh>
    <phoneticPr fontId="1"/>
  </si>
  <si>
    <t>誤差②ｰ①</t>
    <rPh sb="0" eb="2">
      <t>ゴサ</t>
    </rPh>
    <phoneticPr fontId="1"/>
  </si>
  <si>
    <t>　</t>
    <phoneticPr fontId="1"/>
  </si>
  <si>
    <t>誤差0.04以内</t>
    <rPh sb="0" eb="2">
      <t>ゴサ</t>
    </rPh>
    <rPh sb="6" eb="8">
      <t>イナイ</t>
    </rPh>
    <phoneticPr fontId="1"/>
  </si>
  <si>
    <t>誤差0.01以内</t>
    <rPh sb="0" eb="2">
      <t>ゴサ</t>
    </rPh>
    <rPh sb="6" eb="8">
      <t>イナイ</t>
    </rPh>
    <phoneticPr fontId="1"/>
  </si>
  <si>
    <t>誤差0.02以内</t>
    <rPh sb="0" eb="2">
      <t>ゴサ</t>
    </rPh>
    <rPh sb="6" eb="8">
      <t>イナイ</t>
    </rPh>
    <phoneticPr fontId="1"/>
  </si>
  <si>
    <t>誤差0.03以内</t>
    <rPh sb="0" eb="2">
      <t>ゴサ</t>
    </rPh>
    <rPh sb="6" eb="8">
      <t>イナイ</t>
    </rPh>
    <phoneticPr fontId="1"/>
  </si>
  <si>
    <t>誤差0.03を超える※</t>
    <rPh sb="0" eb="2">
      <t>ゴサ</t>
    </rPh>
    <rPh sb="7" eb="8">
      <t>コ</t>
    </rPh>
    <phoneticPr fontId="1"/>
  </si>
  <si>
    <t>C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</si>
  <si>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</si>
  <si>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</si>
  <si>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</si>
  <si>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</si>
  <si>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-0.01/-0.04以内</t>
    <rPh sb="11" eb="13">
      <t>イナイ</t>
    </rPh>
    <phoneticPr fontId="1"/>
  </si>
  <si>
    <t>-0.01/-0.05以内</t>
    <rPh sb="11" eb="13">
      <t>イナイ</t>
    </rPh>
    <phoneticPr fontId="1"/>
  </si>
  <si>
    <t>-0.01/-0.06以内</t>
    <rPh sb="11" eb="13">
      <t>イナイ</t>
    </rPh>
    <phoneticPr fontId="1"/>
  </si>
  <si>
    <t>-0.01/-0.07以内</t>
    <rPh sb="11" eb="13">
      <t>イナイ</t>
    </rPh>
    <phoneticPr fontId="1"/>
  </si>
  <si>
    <t>-0.01/-0.07を超える</t>
    <rPh sb="12" eb="13">
      <t>コ</t>
    </rPh>
    <phoneticPr fontId="1"/>
  </si>
  <si>
    <t>-</t>
    <phoneticPr fontId="1"/>
  </si>
  <si>
    <t>公差種類</t>
    <rPh sb="0" eb="4">
      <t>コウサシュルイ</t>
    </rPh>
    <phoneticPr fontId="1"/>
  </si>
  <si>
    <t>±0.1以内（精級：f）</t>
    <rPh sb="4" eb="6">
      <t>イナイ</t>
    </rPh>
    <rPh sb="7" eb="8">
      <t>セイ</t>
    </rPh>
    <rPh sb="8" eb="9">
      <t>キュウ</t>
    </rPh>
    <phoneticPr fontId="1"/>
  </si>
  <si>
    <t>±0.2以内（中級：ｍ）</t>
    <rPh sb="4" eb="6">
      <t>イナイ</t>
    </rPh>
    <rPh sb="7" eb="8">
      <t>チュウ</t>
    </rPh>
    <rPh sb="8" eb="9">
      <t>キュウ</t>
    </rPh>
    <phoneticPr fontId="1"/>
  </si>
  <si>
    <t>±0.2以上</t>
    <rPh sb="4" eb="6">
      <t>イジョウ</t>
    </rPh>
    <phoneticPr fontId="1"/>
  </si>
  <si>
    <t>±0.15以内（精級：f）</t>
    <rPh sb="5" eb="7">
      <t>イナイ</t>
    </rPh>
    <rPh sb="8" eb="9">
      <t>セイ</t>
    </rPh>
    <rPh sb="9" eb="10">
      <t>キュウ</t>
    </rPh>
    <phoneticPr fontId="1"/>
  </si>
  <si>
    <t>±0.3以内（中級：ｍ）</t>
    <rPh sb="4" eb="6">
      <t>イナイ</t>
    </rPh>
    <rPh sb="7" eb="8">
      <t>チュウ</t>
    </rPh>
    <rPh sb="8" eb="9">
      <t>キュウ</t>
    </rPh>
    <phoneticPr fontId="1"/>
  </si>
  <si>
    <t>±0.3以上</t>
    <rPh sb="4" eb="6">
      <t>イジョウ</t>
    </rPh>
    <phoneticPr fontId="1"/>
  </si>
  <si>
    <t>±0.04以内</t>
  </si>
  <si>
    <t>±0.05以内</t>
  </si>
  <si>
    <t>±0.02以内</t>
    <rPh sb="5" eb="7">
      <t>イナイ</t>
    </rPh>
    <phoneticPr fontId="1"/>
  </si>
  <si>
    <t>±0.05以上</t>
    <rPh sb="5" eb="7">
      <t>イジョウ</t>
    </rPh>
    <phoneticPr fontId="1"/>
  </si>
  <si>
    <t>±0.03以内</t>
    <phoneticPr fontId="1"/>
  </si>
  <si>
    <t>±0.06以内</t>
  </si>
  <si>
    <t>±0.05以内</t>
    <rPh sb="5" eb="7">
      <t>イナイ</t>
    </rPh>
    <phoneticPr fontId="1"/>
  </si>
  <si>
    <t>±0.08以上</t>
    <rPh sb="5" eb="7">
      <t>イジョウ</t>
    </rPh>
    <phoneticPr fontId="1"/>
  </si>
  <si>
    <t>±0.06以内</t>
    <phoneticPr fontId="1"/>
  </si>
  <si>
    <t>±0.07以内</t>
    <phoneticPr fontId="1"/>
  </si>
  <si>
    <t>±0.08以内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</si>
  <si>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</si>
  <si>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</si>
  <si>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</si>
  <si>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</si>
  <si>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</si>
  <si>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</si>
  <si>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</si>
  <si>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±0.2以内（精級：f）</t>
    <rPh sb="4" eb="6">
      <t>イナイ</t>
    </rPh>
    <rPh sb="7" eb="8">
      <t>セイ</t>
    </rPh>
    <rPh sb="8" eb="9">
      <t>キュウ</t>
    </rPh>
    <phoneticPr fontId="1"/>
  </si>
  <si>
    <t>±0.5以内（中級：ｍ）</t>
    <rPh sb="4" eb="6">
      <t>イナイ</t>
    </rPh>
    <rPh sb="7" eb="8">
      <t>チュウ</t>
    </rPh>
    <rPh sb="8" eb="9">
      <t>キュウ</t>
    </rPh>
    <phoneticPr fontId="1"/>
  </si>
  <si>
    <t>Q</t>
    <phoneticPr fontId="1"/>
  </si>
  <si>
    <t>R</t>
    <phoneticPr fontId="1"/>
  </si>
  <si>
    <t>S</t>
    <phoneticPr fontId="1"/>
  </si>
  <si>
    <t>①</t>
    <phoneticPr fontId="1"/>
  </si>
  <si>
    <t>②</t>
    <phoneticPr fontId="1"/>
  </si>
  <si>
    <t>T</t>
    <phoneticPr fontId="1"/>
  </si>
  <si>
    <t>U</t>
    <phoneticPr fontId="1"/>
  </si>
  <si>
    <t>±0.06以上</t>
    <rPh sb="5" eb="7">
      <t>イジョウ</t>
    </rPh>
    <phoneticPr fontId="1"/>
  </si>
  <si>
    <t>組寸</t>
    <rPh sb="0" eb="2">
      <t>クミスン</t>
    </rPh>
    <phoneticPr fontId="1"/>
  </si>
  <si>
    <t>+0.03/0以内</t>
    <rPh sb="7" eb="9">
      <t>イナイ</t>
    </rPh>
    <phoneticPr fontId="1"/>
  </si>
  <si>
    <t>+0.04/0以内</t>
    <rPh sb="7" eb="9">
      <t>イナイ</t>
    </rPh>
    <phoneticPr fontId="1"/>
  </si>
  <si>
    <t>+0.05/0以内</t>
    <rPh sb="7" eb="9">
      <t>イナイ</t>
    </rPh>
    <phoneticPr fontId="1"/>
  </si>
  <si>
    <t>+0.06/0以内</t>
    <rPh sb="7" eb="9">
      <t>イナイ</t>
    </rPh>
    <phoneticPr fontId="1"/>
  </si>
  <si>
    <t>+0.06/0を超える</t>
    <rPh sb="8" eb="9">
      <t>コ</t>
    </rPh>
    <phoneticPr fontId="1"/>
  </si>
  <si>
    <t>採点</t>
    <rPh sb="0" eb="2">
      <t>サイテン</t>
    </rPh>
    <phoneticPr fontId="1"/>
  </si>
  <si>
    <t>±0.03以内</t>
    <rPh sb="5" eb="7">
      <t>イナイ</t>
    </rPh>
    <phoneticPr fontId="1"/>
  </si>
  <si>
    <t>±0.04以内</t>
    <rPh sb="5" eb="7">
      <t>イナイ</t>
    </rPh>
    <phoneticPr fontId="1"/>
  </si>
  <si>
    <t>±0.06以内</t>
    <rPh sb="5" eb="7">
      <t>イナイ</t>
    </rPh>
    <phoneticPr fontId="1"/>
  </si>
  <si>
    <t>±0.06を超える</t>
    <rPh sb="6" eb="7">
      <t>コ</t>
    </rPh>
    <phoneticPr fontId="1"/>
  </si>
  <si>
    <t>+</t>
    <phoneticPr fontId="1"/>
  </si>
  <si>
    <t>基準寸法</t>
    <rPh sb="0" eb="2">
      <t>キジュン</t>
    </rPh>
    <rPh sb="2" eb="4">
      <t>スンポウ</t>
    </rPh>
    <phoneticPr fontId="1"/>
  </si>
  <si>
    <t>選択</t>
    <rPh sb="0" eb="2">
      <t>センタク</t>
    </rPh>
    <phoneticPr fontId="1"/>
  </si>
  <si>
    <t>範囲</t>
    <rPh sb="0" eb="2">
      <t>ハンイ</t>
    </rPh>
    <phoneticPr fontId="1"/>
  </si>
  <si>
    <t>直径方向</t>
    <rPh sb="0" eb="4">
      <t>チョッケイホウコウ</t>
    </rPh>
    <phoneticPr fontId="1"/>
  </si>
  <si>
    <t>±</t>
  </si>
  <si>
    <r>
      <rPr>
        <sz val="8"/>
        <color theme="1"/>
        <rFont val="UD デジタル 教科書体 N-R"/>
        <family val="1"/>
        <charset val="128"/>
      </rPr>
      <t>注　</t>
    </r>
    <r>
      <rPr>
        <sz val="11"/>
        <color theme="1"/>
        <rFont val="UD デジタル 教科書体 N-R"/>
        <family val="1"/>
        <charset val="128"/>
      </rPr>
      <t>0.04</t>
    </r>
    <rPh sb="0" eb="1">
      <t>チュウ</t>
    </rPh>
    <phoneticPr fontId="1"/>
  </si>
  <si>
    <t>テーパ比により決定</t>
    <rPh sb="3" eb="4">
      <t>ヒ</t>
    </rPh>
    <rPh sb="7" eb="9">
      <t>ケッテイ</t>
    </rPh>
    <phoneticPr fontId="1"/>
  </si>
  <si>
    <t>※-0.01，-0.04 マイナス公差</t>
    <rPh sb="17" eb="19">
      <t>コウサ</t>
    </rPh>
    <phoneticPr fontId="1"/>
  </si>
  <si>
    <t>ネジにより決定</t>
    <rPh sb="5" eb="7">
      <t>ケッテイ</t>
    </rPh>
    <phoneticPr fontId="1"/>
  </si>
  <si>
    <t>I</t>
    <phoneticPr fontId="1"/>
  </si>
  <si>
    <t>固定値</t>
    <rPh sb="0" eb="3">
      <t>コテイチ</t>
    </rPh>
    <phoneticPr fontId="1"/>
  </si>
  <si>
    <t>長さ方向</t>
    <rPh sb="0" eb="1">
      <t>ナガ</t>
    </rPh>
    <rPh sb="2" eb="4">
      <t>ホウコウ</t>
    </rPh>
    <phoneticPr fontId="1"/>
  </si>
  <si>
    <t>±</t>
    <phoneticPr fontId="1"/>
  </si>
  <si>
    <t>H寸法</t>
    <rPh sb="1" eb="3">
      <t>スンポウ</t>
    </rPh>
    <phoneticPr fontId="1"/>
  </si>
  <si>
    <t>テーパー</t>
    <phoneticPr fontId="1"/>
  </si>
  <si>
    <t>N</t>
    <phoneticPr fontId="1"/>
  </si>
  <si>
    <t>P（全長）</t>
    <rPh sb="2" eb="4">
      <t>ゼンチョウ</t>
    </rPh>
    <phoneticPr fontId="1"/>
  </si>
  <si>
    <t>②</t>
    <phoneticPr fontId="1"/>
  </si>
  <si>
    <t>外径</t>
    <rPh sb="0" eb="2">
      <t>ガイケイ</t>
    </rPh>
    <phoneticPr fontId="1"/>
  </si>
  <si>
    <t>Q</t>
    <phoneticPr fontId="1"/>
  </si>
  <si>
    <t>D寸法</t>
    <rPh sb="1" eb="3">
      <t>スンポウ</t>
    </rPh>
    <phoneticPr fontId="1"/>
  </si>
  <si>
    <t>内径</t>
    <rPh sb="0" eb="2">
      <t>ナイケイ</t>
    </rPh>
    <phoneticPr fontId="1"/>
  </si>
  <si>
    <t>R</t>
    <phoneticPr fontId="1"/>
  </si>
  <si>
    <t>長さ</t>
    <rPh sb="0" eb="1">
      <t>ナガ</t>
    </rPh>
    <phoneticPr fontId="1"/>
  </si>
  <si>
    <t>S</t>
    <phoneticPr fontId="1"/>
  </si>
  <si>
    <t>組立寸法</t>
    <rPh sb="0" eb="2">
      <t>クミタテ</t>
    </rPh>
    <rPh sb="2" eb="4">
      <t>スンポウ</t>
    </rPh>
    <phoneticPr fontId="1"/>
  </si>
  <si>
    <t>※黄色のセルを抽選により、寸法を決定する</t>
    <rPh sb="1" eb="3">
      <t>キイロ</t>
    </rPh>
    <rPh sb="7" eb="9">
      <t>チュウセン</t>
    </rPh>
    <rPh sb="13" eb="15">
      <t>スンポウ</t>
    </rPh>
    <rPh sb="16" eb="18">
      <t>ケッテイ</t>
    </rPh>
    <phoneticPr fontId="1"/>
  </si>
  <si>
    <t>※「注」を付けている箇所は、+、-公差になった場合、基準寸法からの公差域とする</t>
    <rPh sb="2" eb="3">
      <t>チュウ</t>
    </rPh>
    <rPh sb="5" eb="6">
      <t>ツ</t>
    </rPh>
    <rPh sb="10" eb="12">
      <t>カショ</t>
    </rPh>
    <rPh sb="17" eb="19">
      <t>コウサ</t>
    </rPh>
    <rPh sb="23" eb="25">
      <t>バアイ</t>
    </rPh>
    <rPh sb="26" eb="28">
      <t>キジュン</t>
    </rPh>
    <rPh sb="28" eb="30">
      <t>スンポウ</t>
    </rPh>
    <rPh sb="33" eb="35">
      <t>コウサ</t>
    </rPh>
    <rPh sb="35" eb="36">
      <t>イキ</t>
    </rPh>
    <phoneticPr fontId="1"/>
  </si>
  <si>
    <t>+, -, ±</t>
    <phoneticPr fontId="1"/>
  </si>
  <si>
    <t>①</t>
    <phoneticPr fontId="1"/>
  </si>
  <si>
    <t>A</t>
    <phoneticPr fontId="1"/>
  </si>
  <si>
    <t>30～35</t>
    <phoneticPr fontId="1"/>
  </si>
  <si>
    <t>B</t>
    <phoneticPr fontId="1"/>
  </si>
  <si>
    <r>
      <rPr>
        <sz val="8"/>
        <color theme="1"/>
        <rFont val="UD デジタル 教科書体 N-R"/>
        <family val="1"/>
        <charset val="128"/>
      </rPr>
      <t>注　</t>
    </r>
    <r>
      <rPr>
        <sz val="11"/>
        <color theme="1"/>
        <rFont val="UD デジタル 教科書体 N-R"/>
        <family val="1"/>
        <charset val="128"/>
      </rPr>
      <t>0.04</t>
    </r>
    <phoneticPr fontId="1"/>
  </si>
  <si>
    <t>57,58</t>
    <phoneticPr fontId="1"/>
  </si>
  <si>
    <t>D</t>
    <phoneticPr fontId="1"/>
  </si>
  <si>
    <t>E</t>
    <phoneticPr fontId="1"/>
  </si>
  <si>
    <t>1：4　1：5　1：6のいずれか</t>
    <phoneticPr fontId="1"/>
  </si>
  <si>
    <t>F</t>
    <phoneticPr fontId="1"/>
  </si>
  <si>
    <t>18～23</t>
    <phoneticPr fontId="1"/>
  </si>
  <si>
    <t>-</t>
    <phoneticPr fontId="1"/>
  </si>
  <si>
    <t>0.01～0.04</t>
    <phoneticPr fontId="1"/>
  </si>
  <si>
    <t>J</t>
    <phoneticPr fontId="1"/>
  </si>
  <si>
    <t>±</t>
    <phoneticPr fontId="1"/>
  </si>
  <si>
    <t>ネジ</t>
    <phoneticPr fontId="1"/>
  </si>
  <si>
    <t>テーパー</t>
    <phoneticPr fontId="1"/>
  </si>
  <si>
    <t>M20</t>
    <phoneticPr fontId="1"/>
  </si>
  <si>
    <t>M</t>
    <phoneticPr fontId="1"/>
  </si>
  <si>
    <t>M24</t>
    <phoneticPr fontId="1"/>
  </si>
  <si>
    <t>O（ネジ）</t>
    <phoneticPr fontId="1"/>
  </si>
  <si>
    <t>+</t>
    <phoneticPr fontId="1"/>
  </si>
  <si>
    <t>0～0.03</t>
    <phoneticPr fontId="1"/>
  </si>
  <si>
    <t>±</t>
    <phoneticPr fontId="1"/>
  </si>
  <si>
    <t>±</t>
    <phoneticPr fontId="1"/>
  </si>
  <si>
    <t>±</t>
    <phoneticPr fontId="1"/>
  </si>
  <si>
    <t>±</t>
    <phoneticPr fontId="1"/>
  </si>
  <si>
    <t>±</t>
    <phoneticPr fontId="1"/>
  </si>
  <si>
    <r>
      <rPr>
        <sz val="8"/>
        <color theme="1"/>
        <rFont val="UD デジタル 教科書体 NK-R"/>
        <family val="1"/>
        <charset val="128"/>
      </rPr>
      <t>※</t>
    </r>
    <r>
      <rPr>
        <sz val="11"/>
        <color theme="1"/>
        <rFont val="UD デジタル 教科書体 NK-R"/>
        <family val="1"/>
        <charset val="128"/>
      </rPr>
      <t>A</t>
    </r>
    <phoneticPr fontId="1"/>
  </si>
  <si>
    <r>
      <rPr>
        <sz val="8"/>
        <color theme="1"/>
        <rFont val="UD デジタル 教科書体 NK-R"/>
        <family val="1"/>
        <charset val="128"/>
      </rPr>
      <t>※</t>
    </r>
    <r>
      <rPr>
        <sz val="11"/>
        <color theme="1"/>
        <rFont val="UD デジタル 教科書体 NK-R"/>
        <family val="1"/>
        <charset val="128"/>
      </rPr>
      <t>B</t>
    </r>
    <phoneticPr fontId="1"/>
  </si>
  <si>
    <t>注　※を付けている箇所は、+、-公差になった場合、基準寸法からの公差域とする</t>
    <rPh sb="0" eb="1">
      <t>チュウ</t>
    </rPh>
    <rPh sb="4" eb="5">
      <t>ツ</t>
    </rPh>
    <rPh sb="9" eb="11">
      <t>カショ</t>
    </rPh>
    <rPh sb="16" eb="18">
      <t>コウサ</t>
    </rPh>
    <rPh sb="22" eb="24">
      <t>バアイ</t>
    </rPh>
    <rPh sb="25" eb="27">
      <t>キジュン</t>
    </rPh>
    <rPh sb="27" eb="29">
      <t>スンポウ</t>
    </rPh>
    <rPh sb="32" eb="34">
      <t>コウサ</t>
    </rPh>
    <rPh sb="34" eb="35">
      <t>イキ</t>
    </rPh>
    <phoneticPr fontId="1"/>
  </si>
  <si>
    <t>　　例：Aの寸法（基準寸法30mm） +公差の場合（最大許容寸法30.04mm,最小許容寸法30.00mm）</t>
    <rPh sb="2" eb="3">
      <t>レイ</t>
    </rPh>
    <rPh sb="6" eb="8">
      <t>スンポウ</t>
    </rPh>
    <rPh sb="9" eb="13">
      <t>キジュンスンポウ</t>
    </rPh>
    <rPh sb="20" eb="22">
      <t>コウサ</t>
    </rPh>
    <rPh sb="23" eb="25">
      <t>バアイ</t>
    </rPh>
    <rPh sb="26" eb="28">
      <t>サイダイ</t>
    </rPh>
    <rPh sb="28" eb="30">
      <t>キョヨウ</t>
    </rPh>
    <rPh sb="30" eb="32">
      <t>スンポウ</t>
    </rPh>
    <rPh sb="41" eb="42">
      <t>ショウ</t>
    </rPh>
    <phoneticPr fontId="1"/>
  </si>
  <si>
    <t>小計</t>
    <rPh sb="0" eb="2">
      <t>ショウケイ</t>
    </rPh>
    <phoneticPr fontId="1"/>
  </si>
  <si>
    <r>
      <t>　　</t>
    </r>
    <r>
      <rPr>
        <sz val="11"/>
        <color theme="0"/>
        <rFont val="UD デジタル 教科書体 N-R"/>
        <family val="1"/>
        <charset val="128"/>
      </rPr>
      <t>例：イの寸法（基準寸法30mm）</t>
    </r>
    <r>
      <rPr>
        <sz val="11"/>
        <color theme="1"/>
        <rFont val="UD デジタル 教科書体 N-R"/>
        <family val="1"/>
        <charset val="128"/>
      </rPr>
      <t>-公差の場合（最大許容寸法30.00mm,最小許容寸法29.96mm）</t>
    </r>
    <rPh sb="2" eb="3">
      <t>レイ</t>
    </rPh>
    <rPh sb="6" eb="8">
      <t>スンポウ</t>
    </rPh>
    <rPh sb="9" eb="13">
      <t>キジュンスンポウ</t>
    </rPh>
    <rPh sb="19" eb="21">
      <t>コウサ</t>
    </rPh>
    <rPh sb="22" eb="24">
      <t>バアイ</t>
    </rPh>
    <rPh sb="25" eb="27">
      <t>サイダイ</t>
    </rPh>
    <rPh sb="27" eb="29">
      <t>キョヨウ</t>
    </rPh>
    <rPh sb="29" eb="31">
      <t>スンポウ</t>
    </rPh>
    <rPh sb="40" eb="41">
      <t>ショウ</t>
    </rPh>
    <phoneticPr fontId="1"/>
  </si>
  <si>
    <t>注　　テーパー角度（E）は、ダイヤルゲージで15ｍｍ進めたときの押し込み量を測定する</t>
    <rPh sb="0" eb="1">
      <t>チュウ</t>
    </rPh>
    <rPh sb="7" eb="9">
      <t>カクド</t>
    </rPh>
    <rPh sb="26" eb="27">
      <t>スス</t>
    </rPh>
    <rPh sb="32" eb="33">
      <t>オ</t>
    </rPh>
    <rPh sb="34" eb="35">
      <t>コ</t>
    </rPh>
    <rPh sb="36" eb="37">
      <t>リョウ</t>
    </rPh>
    <rPh sb="38" eb="40">
      <t>ソクテイ</t>
    </rPh>
    <phoneticPr fontId="1"/>
  </si>
  <si>
    <t>±0.05以内</t>
    <phoneticPr fontId="1"/>
  </si>
  <si>
    <t>±0.06以内</t>
    <phoneticPr fontId="1"/>
  </si>
  <si>
    <t>±0.07以内</t>
    <phoneticPr fontId="1"/>
  </si>
  <si>
    <t>±0.07以上</t>
    <rPh sb="5" eb="7">
      <t>イジョウ</t>
    </rPh>
    <phoneticPr fontId="1"/>
  </si>
  <si>
    <t>部品</t>
    <rPh sb="0" eb="2">
      <t>ブヒン</t>
    </rPh>
    <phoneticPr fontId="1"/>
  </si>
  <si>
    <t>T</t>
    <phoneticPr fontId="1"/>
  </si>
  <si>
    <t>U</t>
    <phoneticPr fontId="1"/>
  </si>
  <si>
    <t>-</t>
  </si>
  <si>
    <t>15mm移動量</t>
    <rPh sb="4" eb="7">
      <t>イドウリョウ</t>
    </rPh>
    <phoneticPr fontId="1"/>
  </si>
  <si>
    <t>Bの直径に対して-8～-12mm</t>
    <rPh sb="2" eb="4">
      <t>チョッケイ</t>
    </rPh>
    <rPh sb="5" eb="6">
      <t>タイ</t>
    </rPh>
    <phoneticPr fontId="1"/>
  </si>
  <si>
    <t>M20　M24　M30</t>
    <phoneticPr fontId="1"/>
  </si>
  <si>
    <t>M30</t>
    <phoneticPr fontId="1"/>
  </si>
  <si>
    <t>V</t>
    <phoneticPr fontId="1"/>
  </si>
  <si>
    <t>③</t>
    <phoneticPr fontId="1"/>
  </si>
  <si>
    <t>±</t>
    <phoneticPr fontId="1"/>
  </si>
  <si>
    <t>±0.08以内</t>
    <phoneticPr fontId="1"/>
  </si>
  <si>
    <t>±0.09以内</t>
    <phoneticPr fontId="1"/>
  </si>
  <si>
    <t>±0.10以内</t>
    <phoneticPr fontId="1"/>
  </si>
  <si>
    <t>±0.11以内</t>
    <phoneticPr fontId="1"/>
  </si>
  <si>
    <t>±0.11以上</t>
    <rPh sb="5" eb="7">
      <t>イジョウ</t>
    </rPh>
    <phoneticPr fontId="1"/>
  </si>
  <si>
    <t>M24</t>
  </si>
  <si>
    <t>No1</t>
    <phoneticPr fontId="1"/>
  </si>
  <si>
    <t>No2</t>
    <phoneticPr fontId="1"/>
  </si>
  <si>
    <t>抽選</t>
  </si>
  <si>
    <t>抽選</t>
    <rPh sb="0" eb="2">
      <t>チュウセン</t>
    </rPh>
    <phoneticPr fontId="1"/>
  </si>
  <si>
    <t>±</t>
    <phoneticPr fontId="1"/>
  </si>
  <si>
    <t>公差</t>
    <rPh sb="0" eb="2">
      <t>コウサ</t>
    </rPh>
    <phoneticPr fontId="1"/>
  </si>
  <si>
    <t>No3</t>
    <phoneticPr fontId="1"/>
  </si>
  <si>
    <t>No4</t>
    <phoneticPr fontId="1"/>
  </si>
  <si>
    <t>No5</t>
    <phoneticPr fontId="1"/>
  </si>
  <si>
    <t>No6</t>
    <phoneticPr fontId="1"/>
  </si>
  <si>
    <t>No7</t>
    <phoneticPr fontId="1"/>
  </si>
  <si>
    <t>No8</t>
    <phoneticPr fontId="1"/>
  </si>
  <si>
    <t>D</t>
    <phoneticPr fontId="1"/>
  </si>
  <si>
    <t>例：Aの寸法（基準寸法30mm）+公差の場合（最大許容寸法30.04mm,最小許容寸法30.00mm）</t>
    <rPh sb="0" eb="1">
      <t>レイ</t>
    </rPh>
    <rPh sb="4" eb="6">
      <t>スンポウ</t>
    </rPh>
    <rPh sb="7" eb="11">
      <t>キジュンスンポウ</t>
    </rPh>
    <rPh sb="17" eb="19">
      <t>コウサ</t>
    </rPh>
    <rPh sb="20" eb="22">
      <t>バアイ</t>
    </rPh>
    <rPh sb="23" eb="25">
      <t>サイダイ</t>
    </rPh>
    <rPh sb="25" eb="27">
      <t>キョヨウ</t>
    </rPh>
    <rPh sb="27" eb="29">
      <t>スンポウ</t>
    </rPh>
    <rPh sb="38" eb="39">
      <t>ショウ</t>
    </rPh>
    <phoneticPr fontId="1"/>
  </si>
  <si>
    <t xml:space="preserve">                           -公差の場合（最大許容寸法30.00mm,最小許容寸法29.96mm）</t>
    <rPh sb="28" eb="30">
      <t>コウサ</t>
    </rPh>
    <rPh sb="31" eb="33">
      <t>バアイ</t>
    </rPh>
    <rPh sb="34" eb="36">
      <t>サイダイ</t>
    </rPh>
    <rPh sb="36" eb="38">
      <t>キョヨウ</t>
    </rPh>
    <rPh sb="38" eb="40">
      <t>スンポウ</t>
    </rPh>
    <rPh sb="49" eb="50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</si>
</sst>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);[Red]\(0.000\)"/>
    <numFmt numFmtId="177" formatCode="0.00_);[Red]\(0.00\)"/>
  </numFmts>
  <fonts count="13" x14ac:knownFonts="1">
    <font>
      <sz val="11"/>
      <color theme="1"/>
      <name val="BIZ UDP明朝 Medium"/>
      <family val="2"/>
      <charset val="128"/>
    </font>
    <font>
      <sz val="6"/>
      <name val="BIZ UDP明朝 Medium"/>
      <family val="2"/>
      <charset val="128"/>
    </font>
    <font>
      <sz val="11"/>
      <color theme="1"/>
      <name val="UD デジタル 教科書体 NK-R"/>
      <family val="1"/>
      <charset val="128"/>
    </font>
    <font>
      <sz val="11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8"/>
      <color theme="1"/>
      <name val="UD デジタル 教科書体 NK-R"/>
      <family val="1"/>
      <charset val="128"/>
    </font>
    <font>
      <sz val="11"/>
      <color theme="0"/>
      <name val="BIZ UDP明朝 Medium"/>
      <family val="2"/>
      <charset val="128"/>
    </font>
    <font>
      <sz val="6"/>
      <color theme="1"/>
      <name val="BIZ UDP明朝 Medium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8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0" fontId="3" fillId="0" borderId="20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20" fontId="3" fillId="0" borderId="7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0" fontId="3" fillId="0" borderId="15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6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4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9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4" xfId="0" applyFont="1" applyBorder="1">
      <alignment vertical="center"/>
    </xf>
    <xf numFmtId="176" fontId="3" fillId="0" borderId="7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2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9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98" xfId="0" applyFont="1" applyBorder="1">
      <alignment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2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9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3" fillId="0" borderId="4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49" fontId="3" fillId="0" borderId="108" xfId="0" applyNumberFormat="1" applyFont="1" applyBorder="1" applyAlignment="1">
      <alignment horizontal="center" vertical="center"/>
    </xf>
    <xf numFmtId="0" fontId="3" fillId="2" borderId="109" xfId="0" applyFont="1" applyFill="1" applyBorder="1" applyAlignment="1" applyProtection="1">
      <alignment horizontal="center" vertical="center"/>
      <protection locked="0"/>
    </xf>
    <xf numFmtId="0" fontId="3" fillId="0" borderId="109" xfId="0" applyFont="1" applyFill="1" applyBorder="1" applyAlignment="1">
      <alignment horizontal="center" vertical="center"/>
    </xf>
    <xf numFmtId="0" fontId="3" fillId="0" borderId="109" xfId="0" applyFont="1" applyFill="1" applyBorder="1" applyAlignment="1" applyProtection="1">
      <alignment horizontal="center" vertical="center"/>
      <protection locked="0"/>
    </xf>
    <xf numFmtId="20" fontId="3" fillId="0" borderId="109" xfId="0" applyNumberFormat="1" applyFont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10" xfId="0" applyFont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112" xfId="0" applyFont="1" applyFill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7" fontId="3" fillId="0" borderId="58" xfId="0" applyNumberFormat="1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4" fillId="0" borderId="11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20" fontId="3" fillId="0" borderId="115" xfId="0" applyNumberFormat="1" applyFont="1" applyBorder="1" applyAlignment="1">
      <alignment horizontal="center" vertical="center"/>
    </xf>
    <xf numFmtId="0" fontId="3" fillId="0" borderId="105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 textRotation="255"/>
    </xf>
    <xf numFmtId="0" fontId="3" fillId="0" borderId="96" xfId="0" applyFont="1" applyBorder="1" applyAlignment="1">
      <alignment horizontal="center" vertical="center" textRotation="255"/>
    </xf>
    <xf numFmtId="0" fontId="2" fillId="0" borderId="102" xfId="0" applyFont="1" applyBorder="1" applyAlignment="1">
      <alignment horizontal="center" vertical="center" textRotation="255"/>
    </xf>
    <xf numFmtId="0" fontId="2" fillId="0" borderId="74" xfId="0" applyFont="1" applyBorder="1" applyAlignment="1">
      <alignment horizontal="center" vertical="center" textRotation="255"/>
    </xf>
    <xf numFmtId="0" fontId="2" fillId="0" borderId="76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94</xdr:col>
      <xdr:colOff>37363</xdr:colOff>
      <xdr:row>59</xdr:row>
      <xdr:rowOff>46379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0"/>
          <a:ext cx="8968740" cy="6340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8:P31"/>
  <sheetViews>
    <sheetView zoomScale="115" zoomScaleNormal="115" workbookViewId="0">
      <selection activeCell="CV29" sqref="CV29"/>
    </sheetView>
  </sheetViews>
  <sheetFormatPr defaultColWidth="1.08203125" defaultRowHeight="8.4" customHeight="1" x14ac:dyDescent="0.15"/>
  <cols>
    <col min="16" max="16" width="1.6640625" customWidth="1"/>
  </cols>
  <sheetData>
    <row r="18" spans="10:16" ht="8.4" customHeight="1" x14ac:dyDescent="0.15">
      <c r="J18" s="145"/>
      <c r="K18" s="145"/>
    </row>
    <row r="19" spans="10:16" ht="8.4" customHeight="1" x14ac:dyDescent="0.15">
      <c r="J19" s="145"/>
      <c r="K19" s="145"/>
    </row>
    <row r="25" spans="10:16" ht="8.4" customHeight="1" x14ac:dyDescent="0.15">
      <c r="P25" s="144">
        <v>30</v>
      </c>
    </row>
    <row r="30" spans="10:16" ht="8.4" customHeight="1" x14ac:dyDescent="0.15">
      <c r="K30" s="145"/>
      <c r="L30" s="145"/>
    </row>
    <row r="31" spans="10:16" ht="8.4" customHeight="1" x14ac:dyDescent="0.15">
      <c r="K31" s="145"/>
      <c r="L31" s="145"/>
    </row>
  </sheetData>
  <mergeCells count="2">
    <mergeCell ref="J18:K19"/>
    <mergeCell ref="K30:L31"/>
  </mergeCells>
  <phoneticPr fontId="1"/>
  <pageMargins left="0.25" right="0.25" top="0.75" bottom="0.75" header="0.3" footer="0.3"/>
  <pageSetup paperSize="9" orientation="landscape" horizontalDpi="4294967293" verticalDpi="0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opLeftCell="B1" workbookViewId="0">
      <selection activeCell="I10" sqref="I10"/>
    </sheetView>
  </sheetViews>
  <sheetFormatPr defaultRowHeight="12.6" x14ac:dyDescent="0.15"/>
  <cols>
    <col min="1" max="1" width="3.6640625" customWidth="1"/>
    <col min="2" max="2" width="7.1640625" bestFit="1" customWidth="1"/>
    <col min="3" max="3" width="7.9140625" bestFit="1" customWidth="1"/>
    <col min="4" max="4" width="8.08203125" customWidth="1"/>
    <col min="5" max="5" width="4" customWidth="1"/>
    <col min="6" max="6" width="7.1640625" bestFit="1" customWidth="1"/>
    <col min="8" max="8" width="3.9140625" customWidth="1"/>
    <col min="9" max="9" width="7.08203125" customWidth="1"/>
    <col min="10" max="10" width="22.1640625" bestFit="1" customWidth="1"/>
    <col min="11" max="11" width="3.6640625" style="106" customWidth="1"/>
    <col min="12" max="12" width="3.58203125" customWidth="1"/>
  </cols>
  <sheetData>
    <row r="1" spans="1:14" ht="14.4" x14ac:dyDescent="0.15">
      <c r="A1" s="87" t="s">
        <v>137</v>
      </c>
      <c r="B1" s="96"/>
      <c r="C1" s="34" t="s">
        <v>1</v>
      </c>
      <c r="D1" s="35" t="s">
        <v>69</v>
      </c>
      <c r="E1" s="141" t="s">
        <v>157</v>
      </c>
      <c r="F1" s="114" t="s">
        <v>97</v>
      </c>
      <c r="G1" s="36" t="s">
        <v>159</v>
      </c>
      <c r="H1" s="135" t="s">
        <v>156</v>
      </c>
      <c r="I1" s="37" t="s">
        <v>70</v>
      </c>
      <c r="J1" s="38" t="s">
        <v>71</v>
      </c>
      <c r="K1" s="103"/>
      <c r="L1" s="39"/>
      <c r="M1" s="33"/>
      <c r="N1" s="33"/>
    </row>
    <row r="2" spans="1:14" ht="14.4" x14ac:dyDescent="0.15">
      <c r="A2" s="156" t="s">
        <v>98</v>
      </c>
      <c r="B2" s="160" t="s">
        <v>72</v>
      </c>
      <c r="C2" s="40" t="s">
        <v>99</v>
      </c>
      <c r="D2" s="41">
        <f>I2</f>
        <v>30</v>
      </c>
      <c r="E2" s="142" t="s">
        <v>154</v>
      </c>
      <c r="F2" s="113" t="s">
        <v>140</v>
      </c>
      <c r="G2" s="42" t="s">
        <v>74</v>
      </c>
      <c r="H2" s="136" t="s">
        <v>160</v>
      </c>
      <c r="I2" s="97">
        <v>30</v>
      </c>
      <c r="J2" s="43" t="s">
        <v>100</v>
      </c>
      <c r="K2" s="104"/>
      <c r="L2" s="39"/>
      <c r="M2" s="33"/>
      <c r="N2" s="33"/>
    </row>
    <row r="3" spans="1:14" ht="14.4" x14ac:dyDescent="0.15">
      <c r="A3" s="156"/>
      <c r="B3" s="160"/>
      <c r="C3" s="44" t="s">
        <v>101</v>
      </c>
      <c r="D3" s="45">
        <f>I3</f>
        <v>57</v>
      </c>
      <c r="E3" s="143" t="s">
        <v>155</v>
      </c>
      <c r="F3" s="115" t="s">
        <v>140</v>
      </c>
      <c r="G3" s="46" t="s">
        <v>102</v>
      </c>
      <c r="H3" s="95" t="s">
        <v>161</v>
      </c>
      <c r="I3" s="98">
        <v>57</v>
      </c>
      <c r="J3" s="47" t="s">
        <v>103</v>
      </c>
      <c r="K3" s="105"/>
      <c r="L3" s="39"/>
      <c r="M3" s="33"/>
      <c r="N3" s="33"/>
    </row>
    <row r="4" spans="1:14" ht="14.4" x14ac:dyDescent="0.15">
      <c r="A4" s="156"/>
      <c r="B4" s="160"/>
      <c r="C4" s="44" t="s">
        <v>11</v>
      </c>
      <c r="D4" s="45">
        <f>D3+I4</f>
        <v>47</v>
      </c>
      <c r="E4" s="150"/>
      <c r="F4" s="116" t="s">
        <v>158</v>
      </c>
      <c r="G4" s="46">
        <v>0.15</v>
      </c>
      <c r="H4" s="95" t="s">
        <v>162</v>
      </c>
      <c r="I4" s="98">
        <v>-10</v>
      </c>
      <c r="J4" s="47" t="s">
        <v>142</v>
      </c>
      <c r="K4" s="105"/>
      <c r="L4" s="39"/>
      <c r="M4" s="33"/>
      <c r="N4" s="33"/>
    </row>
    <row r="5" spans="1:14" ht="14.4" x14ac:dyDescent="0.15">
      <c r="A5" s="156"/>
      <c r="B5" s="160"/>
      <c r="C5" s="44" t="s">
        <v>104</v>
      </c>
      <c r="D5" s="45">
        <f>VLOOKUP(I6,$M$19:$N$23,2,FALSE)</f>
        <v>35</v>
      </c>
      <c r="E5" s="151"/>
      <c r="F5" s="117" t="s">
        <v>73</v>
      </c>
      <c r="G5" s="46">
        <v>0.04</v>
      </c>
      <c r="H5" s="137"/>
      <c r="I5" s="48"/>
      <c r="J5" s="47" t="s">
        <v>75</v>
      </c>
      <c r="K5" s="105"/>
      <c r="L5" s="39"/>
      <c r="M5" s="33"/>
      <c r="N5" s="33"/>
    </row>
    <row r="6" spans="1:14" ht="14.4" x14ac:dyDescent="0.15">
      <c r="A6" s="156"/>
      <c r="B6" s="160"/>
      <c r="C6" s="44" t="s">
        <v>105</v>
      </c>
      <c r="D6" s="88">
        <f>VLOOKUP(I6,$M$20:$O$24,3,FALSE)</f>
        <v>1.875</v>
      </c>
      <c r="E6" s="151"/>
      <c r="F6" s="118" t="s">
        <v>73</v>
      </c>
      <c r="G6" s="133">
        <v>0.03</v>
      </c>
      <c r="H6" s="138" t="s">
        <v>163</v>
      </c>
      <c r="I6" s="99">
        <v>4.4444444444444446E-2</v>
      </c>
      <c r="J6" s="49" t="s">
        <v>106</v>
      </c>
      <c r="K6" s="105"/>
      <c r="L6" s="39"/>
      <c r="M6" s="33"/>
      <c r="N6" s="33"/>
    </row>
    <row r="7" spans="1:14" ht="14.4" x14ac:dyDescent="0.15">
      <c r="A7" s="156"/>
      <c r="B7" s="160"/>
      <c r="C7" s="44" t="s">
        <v>107</v>
      </c>
      <c r="D7" s="45">
        <f>I7</f>
        <v>18</v>
      </c>
      <c r="E7" s="151"/>
      <c r="F7" s="119" t="s">
        <v>73</v>
      </c>
      <c r="G7" s="46">
        <v>0.05</v>
      </c>
      <c r="H7" s="95" t="s">
        <v>164</v>
      </c>
      <c r="I7" s="134">
        <v>18</v>
      </c>
      <c r="J7" s="50" t="s">
        <v>108</v>
      </c>
      <c r="K7" s="105"/>
      <c r="L7" s="39"/>
      <c r="M7" s="33"/>
      <c r="N7" s="33"/>
    </row>
    <row r="8" spans="1:14" ht="14.4" x14ac:dyDescent="0.15">
      <c r="A8" s="156"/>
      <c r="B8" s="160"/>
      <c r="C8" s="44" t="s">
        <v>14</v>
      </c>
      <c r="D8" s="45">
        <v>30</v>
      </c>
      <c r="E8" s="151"/>
      <c r="F8" s="120" t="s">
        <v>109</v>
      </c>
      <c r="G8" s="46" t="s">
        <v>110</v>
      </c>
      <c r="H8" s="136"/>
      <c r="I8" s="2"/>
      <c r="J8" s="43" t="s">
        <v>76</v>
      </c>
      <c r="K8" s="105"/>
      <c r="L8" s="39"/>
      <c r="M8" s="33"/>
      <c r="N8" s="33"/>
    </row>
    <row r="9" spans="1:14" ht="14.4" x14ac:dyDescent="0.15">
      <c r="A9" s="156"/>
      <c r="B9" s="160"/>
      <c r="C9" s="51" t="s">
        <v>15</v>
      </c>
      <c r="D9" s="45">
        <f>VLOOKUP(I10,$M$13:$N$16,2,FALSE)</f>
        <v>20</v>
      </c>
      <c r="E9" s="151"/>
      <c r="F9" s="121"/>
      <c r="G9" s="52"/>
      <c r="H9" s="139"/>
      <c r="I9" s="33"/>
      <c r="J9" s="53" t="s">
        <v>77</v>
      </c>
      <c r="K9" s="104"/>
      <c r="L9" s="39"/>
      <c r="M9" s="33"/>
      <c r="N9" s="33"/>
    </row>
    <row r="10" spans="1:14" ht="15" thickBot="1" x14ac:dyDescent="0.2">
      <c r="A10" s="156"/>
      <c r="B10" s="161"/>
      <c r="C10" s="54" t="s">
        <v>78</v>
      </c>
      <c r="D10" s="55" t="str">
        <f>I10</f>
        <v>M24</v>
      </c>
      <c r="E10" s="152"/>
      <c r="F10" s="122"/>
      <c r="G10" s="56"/>
      <c r="H10" s="140" t="s">
        <v>165</v>
      </c>
      <c r="I10" s="100" t="s">
        <v>153</v>
      </c>
      <c r="J10" s="57" t="s">
        <v>143</v>
      </c>
      <c r="K10" s="104" t="s">
        <v>79</v>
      </c>
      <c r="L10" s="39"/>
      <c r="M10" s="33"/>
      <c r="N10" s="33"/>
    </row>
    <row r="11" spans="1:14" ht="14.4" x14ac:dyDescent="0.15">
      <c r="A11" s="156"/>
      <c r="B11" s="160" t="s">
        <v>80</v>
      </c>
      <c r="C11" s="40" t="s">
        <v>111</v>
      </c>
      <c r="D11" s="41">
        <v>30</v>
      </c>
      <c r="E11" s="153"/>
      <c r="F11" s="123" t="s">
        <v>112</v>
      </c>
      <c r="G11" s="81">
        <v>0.05</v>
      </c>
      <c r="H11" s="131"/>
      <c r="I11" s="109"/>
      <c r="J11" s="107"/>
      <c r="K11" s="108"/>
      <c r="L11" s="39"/>
      <c r="M11" s="33"/>
      <c r="N11" s="33"/>
    </row>
    <row r="12" spans="1:14" ht="15" thickBot="1" x14ac:dyDescent="0.2">
      <c r="A12" s="156"/>
      <c r="B12" s="160"/>
      <c r="C12" s="44" t="s">
        <v>41</v>
      </c>
      <c r="D12" s="45">
        <v>10</v>
      </c>
      <c r="E12" s="151"/>
      <c r="F12" s="116" t="s">
        <v>73</v>
      </c>
      <c r="G12" s="51">
        <v>0.02</v>
      </c>
      <c r="H12" s="14"/>
      <c r="I12" s="110"/>
      <c r="J12" s="69"/>
      <c r="K12" s="108"/>
      <c r="L12" s="39"/>
      <c r="M12" s="33"/>
      <c r="N12" s="33"/>
    </row>
    <row r="13" spans="1:14" ht="14.4" x14ac:dyDescent="0.15">
      <c r="A13" s="156"/>
      <c r="B13" s="160"/>
      <c r="C13" s="58" t="s">
        <v>42</v>
      </c>
      <c r="D13" s="59">
        <v>10</v>
      </c>
      <c r="E13" s="154"/>
      <c r="F13" s="124"/>
      <c r="G13" s="111"/>
      <c r="H13" s="14"/>
      <c r="I13" s="146"/>
      <c r="J13" s="146"/>
      <c r="K13" s="108"/>
      <c r="L13" s="33"/>
      <c r="M13" s="60" t="s">
        <v>113</v>
      </c>
      <c r="N13" s="61" t="s">
        <v>82</v>
      </c>
    </row>
    <row r="14" spans="1:14" ht="14.4" x14ac:dyDescent="0.15">
      <c r="A14" s="156"/>
      <c r="B14" s="160"/>
      <c r="C14" s="40"/>
      <c r="D14" s="41">
        <v>10</v>
      </c>
      <c r="E14" s="155"/>
      <c r="F14" s="125"/>
      <c r="G14" s="62"/>
      <c r="H14" s="14"/>
      <c r="I14" s="102"/>
      <c r="J14" s="69"/>
      <c r="K14" s="103"/>
      <c r="L14" s="33"/>
      <c r="M14" s="64" t="s">
        <v>115</v>
      </c>
      <c r="N14" s="47">
        <v>16</v>
      </c>
    </row>
    <row r="15" spans="1:14" ht="14.4" x14ac:dyDescent="0.15">
      <c r="A15" s="156"/>
      <c r="B15" s="160"/>
      <c r="C15" s="58" t="s">
        <v>114</v>
      </c>
      <c r="D15" s="59">
        <v>20</v>
      </c>
      <c r="E15" s="154"/>
      <c r="F15" s="126"/>
      <c r="G15" s="63"/>
      <c r="H15" s="14"/>
      <c r="I15" s="69"/>
      <c r="J15" s="69"/>
      <c r="K15" s="103"/>
      <c r="L15" s="33"/>
      <c r="M15" s="64" t="s">
        <v>117</v>
      </c>
      <c r="N15" s="47">
        <v>20</v>
      </c>
    </row>
    <row r="16" spans="1:14" ht="15" thickBot="1" x14ac:dyDescent="0.2">
      <c r="A16" s="156"/>
      <c r="B16" s="160"/>
      <c r="C16" s="40" t="s">
        <v>116</v>
      </c>
      <c r="D16" s="41">
        <v>18</v>
      </c>
      <c r="E16" s="155"/>
      <c r="F16" s="125" t="s">
        <v>81</v>
      </c>
      <c r="G16" s="112">
        <v>0.04</v>
      </c>
      <c r="H16" s="14"/>
      <c r="I16" s="110"/>
      <c r="J16" s="69"/>
      <c r="K16" s="108"/>
      <c r="L16" s="33"/>
      <c r="M16" s="65" t="s">
        <v>144</v>
      </c>
      <c r="N16" s="57">
        <v>25</v>
      </c>
    </row>
    <row r="17" spans="1:15" ht="14.4" x14ac:dyDescent="0.15">
      <c r="A17" s="156"/>
      <c r="B17" s="160"/>
      <c r="C17" s="58" t="s">
        <v>84</v>
      </c>
      <c r="D17" s="59">
        <v>7</v>
      </c>
      <c r="E17" s="154"/>
      <c r="F17" s="127"/>
      <c r="G17" s="111"/>
      <c r="H17" s="14"/>
      <c r="I17" s="146"/>
      <c r="J17" s="146"/>
      <c r="K17" s="108"/>
      <c r="L17" s="92"/>
      <c r="M17" s="39"/>
      <c r="N17" s="39"/>
    </row>
    <row r="18" spans="1:15" ht="15" thickBot="1" x14ac:dyDescent="0.2">
      <c r="A18" s="156"/>
      <c r="B18" s="160"/>
      <c r="C18" s="40" t="s">
        <v>118</v>
      </c>
      <c r="D18" s="41">
        <v>20</v>
      </c>
      <c r="E18" s="155"/>
      <c r="F18" s="101"/>
      <c r="G18" s="62"/>
      <c r="H18" s="14"/>
      <c r="I18" s="39"/>
      <c r="J18" s="39"/>
      <c r="K18" s="105"/>
      <c r="L18" s="33"/>
      <c r="M18" s="39"/>
      <c r="N18" s="33"/>
    </row>
    <row r="19" spans="1:15" ht="15" thickBot="1" x14ac:dyDescent="0.2">
      <c r="A19" s="157"/>
      <c r="B19" s="160"/>
      <c r="C19" s="80" t="s">
        <v>85</v>
      </c>
      <c r="D19" s="78">
        <f>SUM(D11:D18)</f>
        <v>125</v>
      </c>
      <c r="E19" s="152"/>
      <c r="F19" s="128"/>
      <c r="G19" s="77"/>
      <c r="H19" s="14"/>
      <c r="I19" s="14"/>
      <c r="J19" s="14"/>
      <c r="K19" s="105"/>
      <c r="L19" s="33"/>
      <c r="M19" s="60" t="s">
        <v>83</v>
      </c>
      <c r="N19" s="61" t="s">
        <v>89</v>
      </c>
      <c r="O19" s="61" t="s">
        <v>141</v>
      </c>
    </row>
    <row r="20" spans="1:15" ht="14.4" x14ac:dyDescent="0.15">
      <c r="A20" s="158" t="s">
        <v>86</v>
      </c>
      <c r="B20" s="84" t="s">
        <v>87</v>
      </c>
      <c r="C20" s="81" t="s">
        <v>88</v>
      </c>
      <c r="D20" s="79">
        <f>D3</f>
        <v>57</v>
      </c>
      <c r="E20" s="153"/>
      <c r="F20" s="129" t="s">
        <v>73</v>
      </c>
      <c r="G20" s="112">
        <v>0.02</v>
      </c>
      <c r="H20" s="14"/>
      <c r="I20" s="69"/>
      <c r="J20" s="14"/>
      <c r="K20" s="105"/>
      <c r="L20" s="33"/>
      <c r="M20" s="66">
        <v>4.4444444444444446E-2</v>
      </c>
      <c r="N20" s="67">
        <v>35</v>
      </c>
      <c r="O20" s="67">
        <v>1.875</v>
      </c>
    </row>
    <row r="21" spans="1:15" ht="14.4" x14ac:dyDescent="0.15">
      <c r="A21" s="156"/>
      <c r="B21" s="85" t="s">
        <v>90</v>
      </c>
      <c r="C21" s="53" t="s">
        <v>91</v>
      </c>
      <c r="D21" s="45">
        <v>30</v>
      </c>
      <c r="E21" s="151"/>
      <c r="F21" s="120" t="s">
        <v>119</v>
      </c>
      <c r="G21" s="51" t="s">
        <v>120</v>
      </c>
      <c r="H21" s="14"/>
      <c r="I21" s="69"/>
      <c r="J21" s="14"/>
      <c r="K21" s="105"/>
      <c r="L21" s="33"/>
      <c r="M21" s="70">
        <v>4.5138888888888888E-2</v>
      </c>
      <c r="N21" s="53">
        <v>34</v>
      </c>
      <c r="O21" s="53">
        <v>1.5</v>
      </c>
    </row>
    <row r="22" spans="1:15" ht="14.4" x14ac:dyDescent="0.15">
      <c r="A22" s="156"/>
      <c r="B22" s="85" t="s">
        <v>114</v>
      </c>
      <c r="C22" s="68">
        <f>I6</f>
        <v>4.4444444444444446E-2</v>
      </c>
      <c r="D22" s="45"/>
      <c r="E22" s="151"/>
      <c r="F22" s="120"/>
      <c r="G22" s="62"/>
      <c r="H22" s="14"/>
      <c r="I22" s="69"/>
      <c r="J22" s="14"/>
      <c r="K22" s="105"/>
      <c r="L22" s="33"/>
      <c r="M22" s="70">
        <v>4.5833333333333337E-2</v>
      </c>
      <c r="N22" s="53">
        <v>33</v>
      </c>
      <c r="O22" s="53">
        <v>1.25</v>
      </c>
    </row>
    <row r="23" spans="1:15" ht="15" thickBot="1" x14ac:dyDescent="0.2">
      <c r="A23" s="159"/>
      <c r="B23" s="86" t="s">
        <v>92</v>
      </c>
      <c r="C23" s="71" t="s">
        <v>93</v>
      </c>
      <c r="D23" s="130">
        <v>40</v>
      </c>
      <c r="E23" s="152"/>
      <c r="F23" s="101"/>
      <c r="G23" s="94"/>
      <c r="H23" s="14"/>
      <c r="I23" s="69"/>
      <c r="J23" s="14"/>
      <c r="K23" s="105"/>
      <c r="L23" s="33"/>
      <c r="M23" s="65"/>
      <c r="N23" s="73"/>
      <c r="O23" s="73"/>
    </row>
    <row r="24" spans="1:15" ht="14.4" x14ac:dyDescent="0.15">
      <c r="A24" s="147" t="s">
        <v>146</v>
      </c>
      <c r="B24" s="147" t="s">
        <v>94</v>
      </c>
      <c r="C24" s="93" t="s">
        <v>139</v>
      </c>
      <c r="D24" s="72">
        <f>D13+10</f>
        <v>20</v>
      </c>
      <c r="E24" s="153"/>
      <c r="F24" s="129" t="s">
        <v>73</v>
      </c>
      <c r="G24" s="81">
        <v>0.03</v>
      </c>
      <c r="H24" s="14"/>
      <c r="I24" s="14"/>
      <c r="J24" s="14"/>
      <c r="K24" s="105"/>
      <c r="L24" s="33"/>
      <c r="M24" s="33"/>
      <c r="N24" s="33"/>
    </row>
    <row r="25" spans="1:15" ht="14.4" x14ac:dyDescent="0.15">
      <c r="A25" s="148"/>
      <c r="B25" s="148"/>
      <c r="C25" s="53" t="s">
        <v>138</v>
      </c>
      <c r="D25" s="45">
        <f>D12+D24+40</f>
        <v>70</v>
      </c>
      <c r="E25" s="151"/>
      <c r="F25" s="116" t="s">
        <v>73</v>
      </c>
      <c r="G25" s="51">
        <v>0.05</v>
      </c>
      <c r="H25" s="14"/>
      <c r="I25" s="14"/>
      <c r="J25" s="14"/>
      <c r="K25" s="105"/>
      <c r="L25" s="39"/>
      <c r="M25" s="14"/>
      <c r="N25" s="14"/>
    </row>
    <row r="26" spans="1:15" ht="15" thickBot="1" x14ac:dyDescent="0.2">
      <c r="A26" s="149"/>
      <c r="B26" s="149"/>
      <c r="C26" s="94" t="s">
        <v>145</v>
      </c>
      <c r="D26" s="55">
        <f>D25+D11</f>
        <v>100</v>
      </c>
      <c r="E26" s="152"/>
      <c r="F26" s="122" t="s">
        <v>147</v>
      </c>
      <c r="G26" s="94">
        <v>0.08</v>
      </c>
      <c r="H26" s="14"/>
      <c r="I26" s="132"/>
      <c r="J26" s="132"/>
      <c r="K26" s="103"/>
      <c r="L26" s="39"/>
      <c r="M26" s="91"/>
      <c r="N26" s="14"/>
    </row>
    <row r="27" spans="1:15" ht="14.4" x14ac:dyDescent="0.15">
      <c r="A27" s="33"/>
      <c r="B27" s="75" t="s">
        <v>95</v>
      </c>
      <c r="C27" s="39"/>
      <c r="F27" s="76"/>
      <c r="G27" s="76"/>
      <c r="H27" s="76"/>
      <c r="I27" s="76"/>
      <c r="J27" s="76"/>
      <c r="K27" s="105"/>
      <c r="L27" s="39"/>
      <c r="M27" s="91"/>
      <c r="N27" s="14"/>
    </row>
    <row r="28" spans="1:15" ht="14.4" x14ac:dyDescent="0.15">
      <c r="A28" s="33"/>
      <c r="B28" s="76" t="s">
        <v>96</v>
      </c>
      <c r="C28" s="39"/>
      <c r="F28" s="74"/>
      <c r="G28" s="74"/>
      <c r="H28" s="74"/>
      <c r="I28" s="74"/>
      <c r="J28" s="74"/>
      <c r="K28" s="105"/>
      <c r="L28" s="39"/>
      <c r="M28" s="91"/>
      <c r="N28" s="14"/>
    </row>
    <row r="29" spans="1:15" ht="14.4" x14ac:dyDescent="0.15">
      <c r="A29" s="33"/>
      <c r="B29" s="74" t="s">
        <v>167</v>
      </c>
      <c r="C29" s="39"/>
      <c r="F29" s="74"/>
      <c r="G29" s="74"/>
      <c r="H29" s="74"/>
      <c r="I29" s="74"/>
      <c r="J29" s="74"/>
      <c r="K29" s="105"/>
      <c r="L29" s="39"/>
      <c r="M29" s="14"/>
      <c r="N29" s="92"/>
    </row>
    <row r="30" spans="1:15" ht="14.4" x14ac:dyDescent="0.15">
      <c r="B30" s="74" t="s">
        <v>168</v>
      </c>
    </row>
  </sheetData>
  <mergeCells count="15">
    <mergeCell ref="A2:A19"/>
    <mergeCell ref="A20:A23"/>
    <mergeCell ref="B2:B10"/>
    <mergeCell ref="B11:B19"/>
    <mergeCell ref="A24:A26"/>
    <mergeCell ref="I13:J13"/>
    <mergeCell ref="I17:J17"/>
    <mergeCell ref="B24:B26"/>
    <mergeCell ref="E4:E10"/>
    <mergeCell ref="E11:E13"/>
    <mergeCell ref="E14:E15"/>
    <mergeCell ref="E16:E17"/>
    <mergeCell ref="E18:E19"/>
    <mergeCell ref="E20:E23"/>
    <mergeCell ref="E24:E26"/>
  </mergeCells>
  <phoneticPr fontId="1"/>
  <dataValidations count="10">
    <dataValidation type="list" allowBlank="1" showInputMessage="1" showErrorMessage="1" sqref="I7">
      <formula1>"18,19,20,21,22,23"</formula1>
    </dataValidation>
    <dataValidation type="list" allowBlank="1" showInputMessage="1" showErrorMessage="1" sqref="F2:F3">
      <formula1>"+,-,±"</formula1>
    </dataValidation>
    <dataValidation type="list" allowBlank="1" showInputMessage="1" showErrorMessage="1" sqref="I10">
      <formula1>"M20,M24,M30"</formula1>
    </dataValidation>
    <dataValidation type="list" allowBlank="1" showInputMessage="1" showErrorMessage="1" sqref="I6">
      <formula1>"1:4,1:5,1:6"</formula1>
    </dataValidation>
    <dataValidation type="list" allowBlank="1" showInputMessage="1" showErrorMessage="1" sqref="I4">
      <formula1>"-8,-9,-10,-11,-12"</formula1>
    </dataValidation>
    <dataValidation type="list" allowBlank="1" showInputMessage="1" showErrorMessage="1" sqref="I3">
      <formula1>"57,58"</formula1>
    </dataValidation>
    <dataValidation type="list" allowBlank="1" showInputMessage="1" showErrorMessage="1" sqref="I16">
      <formula1>"15,16,17,18,19,20"</formula1>
    </dataValidation>
    <dataValidation type="list" allowBlank="1" showInputMessage="1" showErrorMessage="1" sqref="I12">
      <formula1>"10,11,12"</formula1>
    </dataValidation>
    <dataValidation type="list" allowBlank="1" showInputMessage="1" showErrorMessage="1" sqref="I11">
      <formula1>"28,29,30"</formula1>
    </dataValidation>
    <dataValidation type="list" allowBlank="1" showInputMessage="1" showErrorMessage="1" sqref="I2">
      <formula1>"30,31,32,33,34,35"</formula1>
    </dataValidation>
  </dataValidation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topLeftCell="A4" zoomScale="85" zoomScaleNormal="85" workbookViewId="0">
      <selection activeCell="O19" sqref="O19"/>
    </sheetView>
  </sheetViews>
  <sheetFormatPr defaultColWidth="8.6640625" defaultRowHeight="14.4" x14ac:dyDescent="0.15"/>
  <cols>
    <col min="1" max="2" width="4.1640625" style="1" bestFit="1" customWidth="1"/>
    <col min="3" max="3" width="6.1640625" style="1" bestFit="1" customWidth="1"/>
    <col min="4" max="6" width="8.6640625" style="1"/>
    <col min="7" max="11" width="16.4140625" style="1" customWidth="1"/>
    <col min="12" max="16384" width="8.6640625" style="1"/>
  </cols>
  <sheetData>
    <row r="1" spans="1:13" ht="31.2" customHeight="1" thickBot="1" x14ac:dyDescent="0.2">
      <c r="A1" s="166" t="str">
        <f ca="1">MID(CELL("filename",A1),FIND("[",CELL("filename",A1))+1,FIND("]",CELL("filename",A1))-FIND("[",CELL("filename",A1))-1)</f>
        <v>九州大会　寸法抽選　採点.xlsx</v>
      </c>
      <c r="B1" s="166"/>
      <c r="C1" s="166"/>
      <c r="D1" s="166"/>
      <c r="E1" s="166"/>
      <c r="F1" s="166"/>
    </row>
    <row r="2" spans="1:13" ht="21" customHeight="1" x14ac:dyDescent="0.15">
      <c r="A2" s="15" t="s">
        <v>0</v>
      </c>
      <c r="B2" s="18" t="s">
        <v>1</v>
      </c>
      <c r="C2" s="32" t="s">
        <v>22</v>
      </c>
      <c r="D2" s="19" t="s">
        <v>2</v>
      </c>
      <c r="E2" s="19" t="s">
        <v>3</v>
      </c>
      <c r="F2" s="20" t="s">
        <v>4</v>
      </c>
      <c r="G2" s="181" t="s">
        <v>63</v>
      </c>
      <c r="H2" s="181"/>
      <c r="I2" s="181"/>
      <c r="J2" s="181"/>
      <c r="K2" s="182"/>
      <c r="L2" s="82"/>
      <c r="M2" s="83" t="s">
        <v>130</v>
      </c>
    </row>
    <row r="3" spans="1:13" x14ac:dyDescent="0.15">
      <c r="A3" s="195" t="s">
        <v>52</v>
      </c>
      <c r="B3" s="227" t="s">
        <v>126</v>
      </c>
      <c r="C3" s="220" t="str">
        <f>寸法抽選!F2</f>
        <v>-</v>
      </c>
      <c r="D3" s="202">
        <f>寸法抽選!D2</f>
        <v>30</v>
      </c>
      <c r="E3" s="202"/>
      <c r="F3" s="203" t="s">
        <v>5</v>
      </c>
      <c r="G3" s="21" t="s">
        <v>6</v>
      </c>
      <c r="H3" s="4" t="s">
        <v>7</v>
      </c>
      <c r="I3" s="4" t="s">
        <v>8</v>
      </c>
      <c r="J3" s="4" t="s">
        <v>9</v>
      </c>
      <c r="K3" s="28" t="s">
        <v>10</v>
      </c>
      <c r="L3" s="217"/>
      <c r="M3" s="175"/>
    </row>
    <row r="4" spans="1:13" x14ac:dyDescent="0.15">
      <c r="A4" s="196"/>
      <c r="B4" s="207"/>
      <c r="C4" s="221"/>
      <c r="D4" s="185"/>
      <c r="E4" s="185"/>
      <c r="F4" s="186"/>
      <c r="G4" s="12">
        <v>0</v>
      </c>
      <c r="H4" s="13">
        <v>2</v>
      </c>
      <c r="I4" s="13">
        <v>4</v>
      </c>
      <c r="J4" s="13">
        <v>6</v>
      </c>
      <c r="K4" s="29">
        <v>8</v>
      </c>
      <c r="L4" s="218"/>
      <c r="M4" s="176"/>
    </row>
    <row r="5" spans="1:13" x14ac:dyDescent="0.15">
      <c r="A5" s="196"/>
      <c r="B5" s="225" t="s">
        <v>127</v>
      </c>
      <c r="C5" s="222" t="str">
        <f>寸法抽選!F3</f>
        <v>-</v>
      </c>
      <c r="D5" s="202">
        <f>寸法抽選!D3</f>
        <v>57</v>
      </c>
      <c r="E5" s="183"/>
      <c r="F5" s="184" t="s">
        <v>5</v>
      </c>
      <c r="G5" s="2" t="s">
        <v>6</v>
      </c>
      <c r="H5" s="3" t="s">
        <v>7</v>
      </c>
      <c r="I5" s="3" t="s">
        <v>8</v>
      </c>
      <c r="J5" s="3" t="s">
        <v>9</v>
      </c>
      <c r="K5" s="27" t="s">
        <v>10</v>
      </c>
      <c r="L5" s="214"/>
      <c r="M5" s="176"/>
    </row>
    <row r="6" spans="1:13" x14ac:dyDescent="0.15">
      <c r="A6" s="196"/>
      <c r="B6" s="226"/>
      <c r="C6" s="221"/>
      <c r="D6" s="185"/>
      <c r="E6" s="185"/>
      <c r="F6" s="186"/>
      <c r="G6" s="12">
        <v>0</v>
      </c>
      <c r="H6" s="13">
        <v>2</v>
      </c>
      <c r="I6" s="13">
        <v>4</v>
      </c>
      <c r="J6" s="13">
        <v>6</v>
      </c>
      <c r="K6" s="29">
        <v>8</v>
      </c>
      <c r="L6" s="218"/>
      <c r="M6" s="176"/>
    </row>
    <row r="7" spans="1:13" x14ac:dyDescent="0.15">
      <c r="A7" s="196"/>
      <c r="B7" s="227" t="s">
        <v>11</v>
      </c>
      <c r="C7" s="202" t="s">
        <v>121</v>
      </c>
      <c r="D7" s="202">
        <f>寸法抽選!D4</f>
        <v>47</v>
      </c>
      <c r="E7" s="202"/>
      <c r="F7" s="203" t="s">
        <v>5</v>
      </c>
      <c r="G7" s="22" t="s">
        <v>26</v>
      </c>
      <c r="H7" s="5" t="s">
        <v>27</v>
      </c>
      <c r="I7" s="5" t="s">
        <v>28</v>
      </c>
      <c r="J7" s="202"/>
      <c r="K7" s="203"/>
      <c r="L7" s="219"/>
      <c r="M7" s="176"/>
    </row>
    <row r="8" spans="1:13" x14ac:dyDescent="0.15">
      <c r="A8" s="196"/>
      <c r="B8" s="207"/>
      <c r="C8" s="185"/>
      <c r="D8" s="185"/>
      <c r="E8" s="185"/>
      <c r="F8" s="186"/>
      <c r="G8" s="23">
        <v>0</v>
      </c>
      <c r="H8" s="24">
        <v>2</v>
      </c>
      <c r="I8" s="24">
        <v>4</v>
      </c>
      <c r="J8" s="185"/>
      <c r="K8" s="186"/>
      <c r="L8" s="213"/>
      <c r="M8" s="176"/>
    </row>
    <row r="9" spans="1:13" x14ac:dyDescent="0.15">
      <c r="A9" s="196"/>
      <c r="B9" s="204" t="s">
        <v>166</v>
      </c>
      <c r="C9" s="228" t="str">
        <f>寸法抽選!F5</f>
        <v>±</v>
      </c>
      <c r="D9" s="202">
        <f>寸法抽選!D5</f>
        <v>35</v>
      </c>
      <c r="E9" s="183"/>
      <c r="F9" s="184" t="s">
        <v>5</v>
      </c>
      <c r="G9" s="2" t="s">
        <v>31</v>
      </c>
      <c r="H9" s="3" t="s">
        <v>33</v>
      </c>
      <c r="I9" s="3" t="s">
        <v>29</v>
      </c>
      <c r="J9" s="3" t="s">
        <v>30</v>
      </c>
      <c r="K9" s="27" t="s">
        <v>32</v>
      </c>
      <c r="L9" s="188"/>
      <c r="M9" s="176"/>
    </row>
    <row r="10" spans="1:13" x14ac:dyDescent="0.15">
      <c r="A10" s="196"/>
      <c r="B10" s="207"/>
      <c r="C10" s="229"/>
      <c r="D10" s="185"/>
      <c r="E10" s="185"/>
      <c r="F10" s="186"/>
      <c r="G10" s="30">
        <v>0</v>
      </c>
      <c r="H10" s="13">
        <v>2</v>
      </c>
      <c r="I10" s="13">
        <v>4</v>
      </c>
      <c r="J10" s="13">
        <v>6</v>
      </c>
      <c r="K10" s="29">
        <v>8</v>
      </c>
      <c r="L10" s="189"/>
      <c r="M10" s="176"/>
    </row>
    <row r="11" spans="1:13" x14ac:dyDescent="0.15">
      <c r="A11" s="196"/>
      <c r="B11" s="204" t="s">
        <v>12</v>
      </c>
      <c r="C11" s="183" t="s">
        <v>122</v>
      </c>
      <c r="D11" s="223">
        <f>寸法抽選!D6</f>
        <v>1.875</v>
      </c>
      <c r="E11" s="183"/>
      <c r="F11" s="184" t="s">
        <v>5</v>
      </c>
      <c r="G11" s="2" t="s">
        <v>64</v>
      </c>
      <c r="H11" s="3" t="s">
        <v>65</v>
      </c>
      <c r="I11" s="3" t="s">
        <v>35</v>
      </c>
      <c r="J11" s="3" t="s">
        <v>66</v>
      </c>
      <c r="K11" s="27" t="s">
        <v>67</v>
      </c>
      <c r="L11" s="188"/>
      <c r="M11" s="176"/>
    </row>
    <row r="12" spans="1:13" x14ac:dyDescent="0.15">
      <c r="A12" s="196"/>
      <c r="B12" s="207"/>
      <c r="C12" s="185"/>
      <c r="D12" s="224"/>
      <c r="E12" s="185"/>
      <c r="F12" s="186"/>
      <c r="G12" s="30">
        <v>0</v>
      </c>
      <c r="H12" s="13">
        <v>2</v>
      </c>
      <c r="I12" s="13">
        <v>4</v>
      </c>
      <c r="J12" s="13">
        <v>6</v>
      </c>
      <c r="K12" s="29">
        <v>8</v>
      </c>
      <c r="L12" s="189"/>
      <c r="M12" s="176"/>
    </row>
    <row r="13" spans="1:13" x14ac:dyDescent="0.15">
      <c r="A13" s="196"/>
      <c r="B13" s="204" t="s">
        <v>13</v>
      </c>
      <c r="C13" s="183" t="s">
        <v>112</v>
      </c>
      <c r="D13" s="202">
        <f>寸法抽選!D7</f>
        <v>18</v>
      </c>
      <c r="E13" s="183"/>
      <c r="F13" s="184" t="s">
        <v>5</v>
      </c>
      <c r="G13" s="2" t="s">
        <v>35</v>
      </c>
      <c r="H13" s="3" t="s">
        <v>37</v>
      </c>
      <c r="I13" s="3" t="s">
        <v>38</v>
      </c>
      <c r="J13" s="3" t="s">
        <v>39</v>
      </c>
      <c r="K13" s="27" t="s">
        <v>56</v>
      </c>
      <c r="L13" s="188"/>
      <c r="M13" s="176"/>
    </row>
    <row r="14" spans="1:13" x14ac:dyDescent="0.15">
      <c r="A14" s="196"/>
      <c r="B14" s="207"/>
      <c r="C14" s="185"/>
      <c r="D14" s="185"/>
      <c r="E14" s="185"/>
      <c r="F14" s="186"/>
      <c r="G14" s="30">
        <v>0</v>
      </c>
      <c r="H14" s="13">
        <v>2</v>
      </c>
      <c r="I14" s="13">
        <v>4</v>
      </c>
      <c r="J14" s="13">
        <v>6</v>
      </c>
      <c r="K14" s="29">
        <v>8</v>
      </c>
      <c r="L14" s="189"/>
      <c r="M14" s="176"/>
    </row>
    <row r="15" spans="1:13" x14ac:dyDescent="0.15">
      <c r="A15" s="196"/>
      <c r="B15" s="204" t="s">
        <v>14</v>
      </c>
      <c r="C15" s="183" t="s">
        <v>21</v>
      </c>
      <c r="D15" s="202">
        <f>寸法抽選!D8</f>
        <v>30</v>
      </c>
      <c r="E15" s="183"/>
      <c r="F15" s="184" t="s">
        <v>5</v>
      </c>
      <c r="G15" s="9" t="s">
        <v>16</v>
      </c>
      <c r="H15" s="11" t="s">
        <v>17</v>
      </c>
      <c r="I15" s="11" t="s">
        <v>18</v>
      </c>
      <c r="J15" s="11" t="s">
        <v>19</v>
      </c>
      <c r="K15" s="31" t="s">
        <v>20</v>
      </c>
      <c r="L15" s="188"/>
      <c r="M15" s="176"/>
    </row>
    <row r="16" spans="1:13" x14ac:dyDescent="0.15">
      <c r="A16" s="196"/>
      <c r="B16" s="207"/>
      <c r="C16" s="185"/>
      <c r="D16" s="185"/>
      <c r="E16" s="185"/>
      <c r="F16" s="186"/>
      <c r="G16" s="30">
        <v>0</v>
      </c>
      <c r="H16" s="13">
        <v>2</v>
      </c>
      <c r="I16" s="13">
        <v>4</v>
      </c>
      <c r="J16" s="13">
        <v>6</v>
      </c>
      <c r="K16" s="29">
        <v>8</v>
      </c>
      <c r="L16" s="189"/>
      <c r="M16" s="176"/>
    </row>
    <row r="17" spans="1:13" x14ac:dyDescent="0.15">
      <c r="A17" s="196"/>
      <c r="B17" s="225" t="s">
        <v>15</v>
      </c>
      <c r="C17" s="183" t="s">
        <v>112</v>
      </c>
      <c r="D17" s="202">
        <f>寸法抽選!D9</f>
        <v>20</v>
      </c>
      <c r="E17" s="183"/>
      <c r="F17" s="184" t="s">
        <v>5</v>
      </c>
      <c r="G17" s="2" t="s">
        <v>23</v>
      </c>
      <c r="H17" s="3" t="s">
        <v>24</v>
      </c>
      <c r="I17" s="3" t="s">
        <v>25</v>
      </c>
      <c r="J17" s="183"/>
      <c r="K17" s="184"/>
      <c r="L17" s="214"/>
      <c r="M17" s="176"/>
    </row>
    <row r="18" spans="1:13" x14ac:dyDescent="0.15">
      <c r="A18" s="196"/>
      <c r="B18" s="226"/>
      <c r="C18" s="185"/>
      <c r="D18" s="185"/>
      <c r="E18" s="185"/>
      <c r="F18" s="186"/>
      <c r="G18" s="12">
        <v>0</v>
      </c>
      <c r="H18" s="13">
        <v>2</v>
      </c>
      <c r="I18" s="13">
        <v>4</v>
      </c>
      <c r="J18" s="185"/>
      <c r="K18" s="186"/>
      <c r="L18" s="218"/>
      <c r="M18" s="176"/>
    </row>
    <row r="19" spans="1:13" x14ac:dyDescent="0.15">
      <c r="A19" s="196"/>
      <c r="B19" s="227" t="s">
        <v>40</v>
      </c>
      <c r="C19" s="183" t="s">
        <v>112</v>
      </c>
      <c r="D19" s="202">
        <f>寸法抽選!D11</f>
        <v>30</v>
      </c>
      <c r="E19" s="183"/>
      <c r="F19" s="184" t="s">
        <v>5</v>
      </c>
      <c r="G19" s="2" t="s">
        <v>31</v>
      </c>
      <c r="H19" s="3" t="s">
        <v>33</v>
      </c>
      <c r="I19" s="3" t="s">
        <v>29</v>
      </c>
      <c r="J19" s="3" t="s">
        <v>30</v>
      </c>
      <c r="K19" s="27" t="s">
        <v>32</v>
      </c>
      <c r="L19" s="212"/>
      <c r="M19" s="176"/>
    </row>
    <row r="20" spans="1:13" x14ac:dyDescent="0.15">
      <c r="A20" s="196"/>
      <c r="B20" s="207"/>
      <c r="C20" s="185"/>
      <c r="D20" s="185"/>
      <c r="E20" s="185"/>
      <c r="F20" s="186"/>
      <c r="G20" s="30">
        <v>0</v>
      </c>
      <c r="H20" s="13">
        <v>2</v>
      </c>
      <c r="I20" s="13">
        <v>4</v>
      </c>
      <c r="J20" s="13">
        <v>6</v>
      </c>
      <c r="K20" s="29">
        <v>8</v>
      </c>
      <c r="L20" s="213"/>
      <c r="M20" s="176"/>
    </row>
    <row r="21" spans="1:13" x14ac:dyDescent="0.15">
      <c r="A21" s="196"/>
      <c r="B21" s="204" t="s">
        <v>41</v>
      </c>
      <c r="C21" s="183" t="s">
        <v>112</v>
      </c>
      <c r="D21" s="202">
        <f>寸法抽選!D12</f>
        <v>10</v>
      </c>
      <c r="E21" s="183"/>
      <c r="F21" s="184" t="s">
        <v>5</v>
      </c>
      <c r="G21" s="2" t="s">
        <v>31</v>
      </c>
      <c r="H21" s="3" t="s">
        <v>33</v>
      </c>
      <c r="I21" s="3" t="s">
        <v>29</v>
      </c>
      <c r="J21" s="3" t="s">
        <v>30</v>
      </c>
      <c r="K21" s="27" t="s">
        <v>32</v>
      </c>
      <c r="L21" s="214"/>
      <c r="M21" s="176"/>
    </row>
    <row r="22" spans="1:13" x14ac:dyDescent="0.15">
      <c r="A22" s="196"/>
      <c r="B22" s="207"/>
      <c r="C22" s="185"/>
      <c r="D22" s="185"/>
      <c r="E22" s="185"/>
      <c r="F22" s="186"/>
      <c r="G22" s="30">
        <v>0</v>
      </c>
      <c r="H22" s="13">
        <v>2</v>
      </c>
      <c r="I22" s="13">
        <v>4</v>
      </c>
      <c r="J22" s="13">
        <v>6</v>
      </c>
      <c r="K22" s="29">
        <v>8</v>
      </c>
      <c r="L22" s="215"/>
      <c r="M22" s="176"/>
    </row>
    <row r="23" spans="1:13" x14ac:dyDescent="0.15">
      <c r="A23" s="196"/>
      <c r="B23" s="227" t="s">
        <v>42</v>
      </c>
      <c r="C23" s="202" t="s">
        <v>123</v>
      </c>
      <c r="D23" s="202">
        <f>寸法抽選!D13</f>
        <v>10</v>
      </c>
      <c r="E23" s="202"/>
      <c r="F23" s="203" t="s">
        <v>5</v>
      </c>
      <c r="G23" s="21" t="s">
        <v>23</v>
      </c>
      <c r="H23" s="4" t="s">
        <v>24</v>
      </c>
      <c r="I23" s="4" t="s">
        <v>25</v>
      </c>
      <c r="J23" s="202"/>
      <c r="K23" s="203"/>
      <c r="L23" s="216"/>
      <c r="M23" s="176"/>
    </row>
    <row r="24" spans="1:13" x14ac:dyDescent="0.15">
      <c r="A24" s="196"/>
      <c r="B24" s="207"/>
      <c r="C24" s="185"/>
      <c r="D24" s="185"/>
      <c r="E24" s="185"/>
      <c r="F24" s="186"/>
      <c r="G24" s="12">
        <v>0</v>
      </c>
      <c r="H24" s="13">
        <v>2</v>
      </c>
      <c r="I24" s="13">
        <v>4</v>
      </c>
      <c r="J24" s="185"/>
      <c r="K24" s="186"/>
      <c r="L24" s="189"/>
      <c r="M24" s="176"/>
    </row>
    <row r="25" spans="1:13" x14ac:dyDescent="0.15">
      <c r="A25" s="196"/>
      <c r="B25" s="204" t="s">
        <v>43</v>
      </c>
      <c r="C25" s="183" t="s">
        <v>124</v>
      </c>
      <c r="D25" s="202">
        <f>寸法抽選!D16</f>
        <v>18</v>
      </c>
      <c r="E25" s="183"/>
      <c r="F25" s="184" t="s">
        <v>5</v>
      </c>
      <c r="G25" s="2" t="s">
        <v>65</v>
      </c>
      <c r="H25" s="3" t="s">
        <v>133</v>
      </c>
      <c r="I25" s="3" t="s">
        <v>134</v>
      </c>
      <c r="J25" s="3" t="s">
        <v>135</v>
      </c>
      <c r="K25" s="27" t="s">
        <v>136</v>
      </c>
      <c r="L25" s="214"/>
      <c r="M25" s="176"/>
    </row>
    <row r="26" spans="1:13" x14ac:dyDescent="0.15">
      <c r="A26" s="196"/>
      <c r="B26" s="207"/>
      <c r="C26" s="185"/>
      <c r="D26" s="185"/>
      <c r="E26" s="185"/>
      <c r="F26" s="186"/>
      <c r="G26" s="30">
        <v>0</v>
      </c>
      <c r="H26" s="13">
        <v>2</v>
      </c>
      <c r="I26" s="13">
        <v>4</v>
      </c>
      <c r="J26" s="13">
        <v>6</v>
      </c>
      <c r="K26" s="29">
        <v>8</v>
      </c>
      <c r="L26" s="215"/>
      <c r="M26" s="176"/>
    </row>
    <row r="27" spans="1:13" x14ac:dyDescent="0.15">
      <c r="A27" s="196"/>
      <c r="B27" s="204" t="s">
        <v>44</v>
      </c>
      <c r="C27" s="183" t="s">
        <v>125</v>
      </c>
      <c r="D27" s="202">
        <f>寸法抽選!D17</f>
        <v>7</v>
      </c>
      <c r="E27" s="183"/>
      <c r="F27" s="184" t="s">
        <v>5</v>
      </c>
      <c r="G27" s="2" t="s">
        <v>23</v>
      </c>
      <c r="H27" s="3" t="s">
        <v>24</v>
      </c>
      <c r="I27" s="3" t="s">
        <v>25</v>
      </c>
      <c r="J27" s="208"/>
      <c r="K27" s="209"/>
      <c r="L27" s="216"/>
      <c r="M27" s="176"/>
    </row>
    <row r="28" spans="1:13" x14ac:dyDescent="0.15">
      <c r="A28" s="196"/>
      <c r="B28" s="207"/>
      <c r="C28" s="185"/>
      <c r="D28" s="185"/>
      <c r="E28" s="185"/>
      <c r="F28" s="186"/>
      <c r="G28" s="12">
        <v>0</v>
      </c>
      <c r="H28" s="13">
        <v>2</v>
      </c>
      <c r="I28" s="13">
        <v>4</v>
      </c>
      <c r="J28" s="210"/>
      <c r="K28" s="211"/>
      <c r="L28" s="189"/>
      <c r="M28" s="176"/>
    </row>
    <row r="29" spans="1:13" x14ac:dyDescent="0.15">
      <c r="A29" s="196"/>
      <c r="B29" s="225" t="s">
        <v>45</v>
      </c>
      <c r="C29" s="183" t="s">
        <v>112</v>
      </c>
      <c r="D29" s="202">
        <f>寸法抽選!D15</f>
        <v>20</v>
      </c>
      <c r="E29" s="183"/>
      <c r="F29" s="184" t="s">
        <v>5</v>
      </c>
      <c r="G29" s="2" t="s">
        <v>23</v>
      </c>
      <c r="H29" s="3" t="s">
        <v>24</v>
      </c>
      <c r="I29" s="3" t="s">
        <v>25</v>
      </c>
      <c r="J29" s="183"/>
      <c r="K29" s="184"/>
      <c r="L29" s="216"/>
      <c r="M29" s="176"/>
    </row>
    <row r="30" spans="1:13" x14ac:dyDescent="0.15">
      <c r="A30" s="196"/>
      <c r="B30" s="226"/>
      <c r="C30" s="185"/>
      <c r="D30" s="185"/>
      <c r="E30" s="185"/>
      <c r="F30" s="186"/>
      <c r="G30" s="12">
        <v>0</v>
      </c>
      <c r="H30" s="13">
        <v>2</v>
      </c>
      <c r="I30" s="13">
        <v>4</v>
      </c>
      <c r="J30" s="185"/>
      <c r="K30" s="186"/>
      <c r="L30" s="189"/>
      <c r="M30" s="176"/>
    </row>
    <row r="31" spans="1:13" x14ac:dyDescent="0.15">
      <c r="A31" s="196"/>
      <c r="B31" s="225" t="s">
        <v>46</v>
      </c>
      <c r="C31" s="183" t="s">
        <v>112</v>
      </c>
      <c r="D31" s="202">
        <f>寸法抽選!D19</f>
        <v>125</v>
      </c>
      <c r="E31" s="183"/>
      <c r="F31" s="184" t="s">
        <v>5</v>
      </c>
      <c r="G31" s="2" t="s">
        <v>47</v>
      </c>
      <c r="H31" s="3" t="s">
        <v>48</v>
      </c>
      <c r="I31" s="3" t="s">
        <v>25</v>
      </c>
      <c r="J31" s="183"/>
      <c r="K31" s="184"/>
      <c r="L31" s="214"/>
      <c r="M31" s="176"/>
    </row>
    <row r="32" spans="1:13" ht="15" thickBot="1" x14ac:dyDescent="0.2">
      <c r="A32" s="197"/>
      <c r="B32" s="200"/>
      <c r="C32" s="201"/>
      <c r="D32" s="185"/>
      <c r="E32" s="201"/>
      <c r="F32" s="169"/>
      <c r="G32" s="8">
        <v>0</v>
      </c>
      <c r="H32" s="10">
        <v>2</v>
      </c>
      <c r="I32" s="10">
        <v>4</v>
      </c>
      <c r="J32" s="201"/>
      <c r="K32" s="169"/>
      <c r="L32" s="215"/>
      <c r="M32" s="177"/>
    </row>
    <row r="33" spans="1:13" x14ac:dyDescent="0.15">
      <c r="A33" s="192" t="s">
        <v>53</v>
      </c>
      <c r="B33" s="206" t="s">
        <v>49</v>
      </c>
      <c r="C33" s="198" t="s">
        <v>112</v>
      </c>
      <c r="D33" s="198">
        <f>寸法抽選!D20</f>
        <v>57</v>
      </c>
      <c r="E33" s="198"/>
      <c r="F33" s="199" t="s">
        <v>5</v>
      </c>
      <c r="G33" s="17" t="s">
        <v>31</v>
      </c>
      <c r="H33" s="16" t="s">
        <v>33</v>
      </c>
      <c r="I33" s="16" t="s">
        <v>29</v>
      </c>
      <c r="J33" s="16" t="s">
        <v>30</v>
      </c>
      <c r="K33" s="25" t="s">
        <v>32</v>
      </c>
      <c r="L33" s="191"/>
      <c r="M33" s="178"/>
    </row>
    <row r="34" spans="1:13" x14ac:dyDescent="0.15">
      <c r="A34" s="193"/>
      <c r="B34" s="207"/>
      <c r="C34" s="185"/>
      <c r="D34" s="185"/>
      <c r="E34" s="185"/>
      <c r="F34" s="186"/>
      <c r="G34" s="30">
        <v>0</v>
      </c>
      <c r="H34" s="13">
        <v>2</v>
      </c>
      <c r="I34" s="13">
        <v>4</v>
      </c>
      <c r="J34" s="13">
        <v>6</v>
      </c>
      <c r="K34" s="29">
        <v>8</v>
      </c>
      <c r="L34" s="189"/>
      <c r="M34" s="179"/>
    </row>
    <row r="35" spans="1:13" x14ac:dyDescent="0.15">
      <c r="A35" s="193"/>
      <c r="B35" s="204" t="s">
        <v>50</v>
      </c>
      <c r="C35" s="183" t="s">
        <v>68</v>
      </c>
      <c r="D35" s="183">
        <f>寸法抽選!D21</f>
        <v>30</v>
      </c>
      <c r="E35" s="183"/>
      <c r="F35" s="184" t="s">
        <v>5</v>
      </c>
      <c r="G35" s="9" t="s">
        <v>58</v>
      </c>
      <c r="H35" s="11" t="s">
        <v>59</v>
      </c>
      <c r="I35" s="11" t="s">
        <v>60</v>
      </c>
      <c r="J35" s="11" t="s">
        <v>61</v>
      </c>
      <c r="K35" s="31" t="s">
        <v>62</v>
      </c>
      <c r="L35" s="188"/>
      <c r="M35" s="179"/>
    </row>
    <row r="36" spans="1:13" x14ac:dyDescent="0.15">
      <c r="A36" s="193"/>
      <c r="B36" s="207"/>
      <c r="C36" s="185"/>
      <c r="D36" s="185"/>
      <c r="E36" s="185"/>
      <c r="F36" s="186"/>
      <c r="G36" s="30">
        <v>0</v>
      </c>
      <c r="H36" s="13">
        <v>2</v>
      </c>
      <c r="I36" s="13">
        <v>4</v>
      </c>
      <c r="J36" s="13">
        <v>6</v>
      </c>
      <c r="K36" s="29">
        <v>8</v>
      </c>
      <c r="L36" s="189"/>
      <c r="M36" s="179"/>
    </row>
    <row r="37" spans="1:13" x14ac:dyDescent="0.15">
      <c r="A37" s="193"/>
      <c r="B37" s="204" t="s">
        <v>51</v>
      </c>
      <c r="C37" s="183" t="s">
        <v>112</v>
      </c>
      <c r="D37" s="183">
        <f>寸法抽選!D23</f>
        <v>40</v>
      </c>
      <c r="E37" s="183"/>
      <c r="F37" s="184" t="s">
        <v>5</v>
      </c>
      <c r="G37" s="2" t="s">
        <v>26</v>
      </c>
      <c r="H37" s="3" t="s">
        <v>27</v>
      </c>
      <c r="I37" s="3" t="s">
        <v>28</v>
      </c>
      <c r="J37" s="183"/>
      <c r="K37" s="184"/>
      <c r="L37" s="188"/>
      <c r="M37" s="179"/>
    </row>
    <row r="38" spans="1:13" ht="15" thickBot="1" x14ac:dyDescent="0.2">
      <c r="A38" s="194"/>
      <c r="B38" s="205"/>
      <c r="C38" s="167"/>
      <c r="D38" s="167"/>
      <c r="E38" s="167"/>
      <c r="F38" s="187"/>
      <c r="G38" s="6">
        <v>0</v>
      </c>
      <c r="H38" s="7">
        <v>2</v>
      </c>
      <c r="I38" s="7">
        <v>4</v>
      </c>
      <c r="J38" s="167"/>
      <c r="K38" s="187"/>
      <c r="L38" s="190"/>
      <c r="M38" s="180"/>
    </row>
    <row r="39" spans="1:13" ht="15" customHeight="1" x14ac:dyDescent="0.15">
      <c r="A39" s="162" t="s">
        <v>57</v>
      </c>
      <c r="B39" s="206" t="s">
        <v>54</v>
      </c>
      <c r="C39" s="198" t="s">
        <v>112</v>
      </c>
      <c r="D39" s="198">
        <f>寸法抽選!D25</f>
        <v>70</v>
      </c>
      <c r="E39" s="198"/>
      <c r="F39" s="199" t="s">
        <v>5</v>
      </c>
      <c r="G39" s="17" t="s">
        <v>35</v>
      </c>
      <c r="H39" s="16" t="s">
        <v>37</v>
      </c>
      <c r="I39" s="16" t="s">
        <v>38</v>
      </c>
      <c r="J39" s="16" t="s">
        <v>39</v>
      </c>
      <c r="K39" s="25" t="s">
        <v>36</v>
      </c>
      <c r="L39" s="191"/>
      <c r="M39" s="172"/>
    </row>
    <row r="40" spans="1:13" x14ac:dyDescent="0.15">
      <c r="A40" s="163"/>
      <c r="B40" s="207"/>
      <c r="C40" s="185"/>
      <c r="D40" s="185"/>
      <c r="E40" s="185"/>
      <c r="F40" s="186"/>
      <c r="G40" s="30">
        <v>0</v>
      </c>
      <c r="H40" s="13">
        <v>2</v>
      </c>
      <c r="I40" s="13">
        <v>4</v>
      </c>
      <c r="J40" s="13">
        <v>6</v>
      </c>
      <c r="K40" s="29">
        <v>8</v>
      </c>
      <c r="L40" s="189"/>
      <c r="M40" s="173"/>
    </row>
    <row r="41" spans="1:13" x14ac:dyDescent="0.15">
      <c r="A41" s="163"/>
      <c r="B41" s="204" t="s">
        <v>55</v>
      </c>
      <c r="C41" s="183" t="s">
        <v>112</v>
      </c>
      <c r="D41" s="183">
        <f>寸法抽選!D24</f>
        <v>20</v>
      </c>
      <c r="E41" s="183"/>
      <c r="F41" s="184" t="s">
        <v>5</v>
      </c>
      <c r="G41" s="2" t="s">
        <v>33</v>
      </c>
      <c r="H41" s="3" t="s">
        <v>29</v>
      </c>
      <c r="I41" s="3" t="s">
        <v>30</v>
      </c>
      <c r="J41" s="3" t="s">
        <v>34</v>
      </c>
      <c r="K41" s="27" t="s">
        <v>56</v>
      </c>
      <c r="L41" s="188"/>
      <c r="M41" s="173"/>
    </row>
    <row r="42" spans="1:13" x14ac:dyDescent="0.15">
      <c r="A42" s="163"/>
      <c r="B42" s="207"/>
      <c r="C42" s="185"/>
      <c r="D42" s="185"/>
      <c r="E42" s="185"/>
      <c r="F42" s="186"/>
      <c r="G42" s="30">
        <v>0</v>
      </c>
      <c r="H42" s="13">
        <v>2</v>
      </c>
      <c r="I42" s="13">
        <v>4</v>
      </c>
      <c r="J42" s="13">
        <v>6</v>
      </c>
      <c r="K42" s="29">
        <v>6</v>
      </c>
      <c r="L42" s="189"/>
      <c r="M42" s="173"/>
    </row>
    <row r="43" spans="1:13" x14ac:dyDescent="0.15">
      <c r="A43" s="163"/>
      <c r="B43" s="165" t="s">
        <v>145</v>
      </c>
      <c r="C43" s="183" t="s">
        <v>81</v>
      </c>
      <c r="D43" s="165">
        <f>寸法抽選!D26</f>
        <v>100</v>
      </c>
      <c r="E43" s="231"/>
      <c r="F43" s="232"/>
      <c r="G43" s="14" t="s">
        <v>148</v>
      </c>
      <c r="H43" s="3" t="s">
        <v>149</v>
      </c>
      <c r="I43" s="3" t="s">
        <v>150</v>
      </c>
      <c r="J43" s="3" t="s">
        <v>151</v>
      </c>
      <c r="K43" s="40" t="s">
        <v>152</v>
      </c>
      <c r="L43" s="230"/>
      <c r="M43" s="173"/>
    </row>
    <row r="44" spans="1:13" ht="15" customHeight="1" thickBot="1" x14ac:dyDescent="0.2">
      <c r="A44" s="164"/>
      <c r="B44" s="166"/>
      <c r="C44" s="167"/>
      <c r="D44" s="166"/>
      <c r="E44" s="168"/>
      <c r="F44" s="170"/>
      <c r="G44" s="89">
        <v>0</v>
      </c>
      <c r="H44" s="7">
        <v>2</v>
      </c>
      <c r="I44" s="7">
        <v>4</v>
      </c>
      <c r="J44" s="7">
        <v>6</v>
      </c>
      <c r="K44" s="26">
        <v>6</v>
      </c>
      <c r="L44" s="171"/>
      <c r="M44" s="174"/>
    </row>
    <row r="45" spans="1:13" x14ac:dyDescent="0.15">
      <c r="B45" s="76" t="s">
        <v>128</v>
      </c>
      <c r="C45" s="39"/>
      <c r="D45"/>
      <c r="E45" s="76"/>
      <c r="F45" s="76"/>
      <c r="G45" s="76"/>
      <c r="H45" s="76"/>
    </row>
    <row r="46" spans="1:13" x14ac:dyDescent="0.15">
      <c r="B46" s="74" t="s">
        <v>129</v>
      </c>
      <c r="C46" s="39"/>
      <c r="D46"/>
      <c r="E46" s="74"/>
      <c r="F46" s="74"/>
      <c r="G46" s="74"/>
      <c r="H46" s="74"/>
    </row>
    <row r="47" spans="1:13" x14ac:dyDescent="0.15">
      <c r="B47" s="74" t="s">
        <v>131</v>
      </c>
      <c r="C47" s="39"/>
      <c r="D47"/>
      <c r="E47" s="74"/>
      <c r="F47" s="74"/>
      <c r="G47" s="74"/>
      <c r="H47" s="74"/>
    </row>
    <row r="48" spans="1:13" x14ac:dyDescent="0.15">
      <c r="B48" s="90" t="s">
        <v>132</v>
      </c>
      <c r="C48" s="90"/>
      <c r="D48" s="90"/>
      <c r="E48" s="90"/>
      <c r="F48" s="90"/>
      <c r="G48" s="90"/>
      <c r="H48" s="90"/>
    </row>
  </sheetData>
  <mergeCells count="141">
    <mergeCell ref="B29:B30"/>
    <mergeCell ref="B31:B32"/>
    <mergeCell ref="B19:B20"/>
    <mergeCell ref="B21:B22"/>
    <mergeCell ref="B23:B24"/>
    <mergeCell ref="B25:B26"/>
    <mergeCell ref="B15:B16"/>
    <mergeCell ref="B17:B18"/>
    <mergeCell ref="B3:B4"/>
    <mergeCell ref="B5:B6"/>
    <mergeCell ref="B7:B8"/>
    <mergeCell ref="B9:B10"/>
    <mergeCell ref="C3:C4"/>
    <mergeCell ref="C5:C6"/>
    <mergeCell ref="C7:C8"/>
    <mergeCell ref="C9:C10"/>
    <mergeCell ref="C11:C12"/>
    <mergeCell ref="C13:C14"/>
    <mergeCell ref="B11:B12"/>
    <mergeCell ref="B13:B14"/>
    <mergeCell ref="D3:D4"/>
    <mergeCell ref="D5:D6"/>
    <mergeCell ref="D7:D8"/>
    <mergeCell ref="D9:D10"/>
    <mergeCell ref="D11:D12"/>
    <mergeCell ref="D13:D14"/>
    <mergeCell ref="E3:E4"/>
    <mergeCell ref="F9:F10"/>
    <mergeCell ref="E11:E12"/>
    <mergeCell ref="F11:F12"/>
    <mergeCell ref="E13:E14"/>
    <mergeCell ref="F13:F14"/>
    <mergeCell ref="E15:E16"/>
    <mergeCell ref="F15:F16"/>
    <mergeCell ref="E21:E22"/>
    <mergeCell ref="F21:F22"/>
    <mergeCell ref="F19:F20"/>
    <mergeCell ref="F3:F4"/>
    <mergeCell ref="E29:E30"/>
    <mergeCell ref="F29:F30"/>
    <mergeCell ref="E27:E28"/>
    <mergeCell ref="F27:F28"/>
    <mergeCell ref="E5:E6"/>
    <mergeCell ref="F5:F6"/>
    <mergeCell ref="E7:E8"/>
    <mergeCell ref="F7:F8"/>
    <mergeCell ref="E9:E10"/>
    <mergeCell ref="L33:L34"/>
    <mergeCell ref="L3:L4"/>
    <mergeCell ref="L5:L6"/>
    <mergeCell ref="L7:L8"/>
    <mergeCell ref="L9:L10"/>
    <mergeCell ref="L11:L12"/>
    <mergeCell ref="L13:L14"/>
    <mergeCell ref="L15:L16"/>
    <mergeCell ref="L17:L18"/>
    <mergeCell ref="C29:C30"/>
    <mergeCell ref="C31:C32"/>
    <mergeCell ref="L19:L20"/>
    <mergeCell ref="L21:L22"/>
    <mergeCell ref="L23:L24"/>
    <mergeCell ref="L25:L26"/>
    <mergeCell ref="L27:L28"/>
    <mergeCell ref="L29:L30"/>
    <mergeCell ref="C15:C16"/>
    <mergeCell ref="C17:C18"/>
    <mergeCell ref="E31:E32"/>
    <mergeCell ref="F31:F32"/>
    <mergeCell ref="D29:D30"/>
    <mergeCell ref="D31:D32"/>
    <mergeCell ref="D17:D18"/>
    <mergeCell ref="D19:D20"/>
    <mergeCell ref="E23:E24"/>
    <mergeCell ref="F23:F24"/>
    <mergeCell ref="E25:E26"/>
    <mergeCell ref="F25:F26"/>
    <mergeCell ref="E17:E18"/>
    <mergeCell ref="F17:F18"/>
    <mergeCell ref="E19:E20"/>
    <mergeCell ref="L31:L32"/>
    <mergeCell ref="J27:K28"/>
    <mergeCell ref="D23:D24"/>
    <mergeCell ref="D25:D26"/>
    <mergeCell ref="D27:D28"/>
    <mergeCell ref="B27:B28"/>
    <mergeCell ref="J7:K8"/>
    <mergeCell ref="C19:C20"/>
    <mergeCell ref="C21:C22"/>
    <mergeCell ref="C23:C24"/>
    <mergeCell ref="C25:C26"/>
    <mergeCell ref="C27:C28"/>
    <mergeCell ref="D15:D16"/>
    <mergeCell ref="D21:D22"/>
    <mergeCell ref="F35:F36"/>
    <mergeCell ref="E37:E38"/>
    <mergeCell ref="F37:F38"/>
    <mergeCell ref="B41:B42"/>
    <mergeCell ref="C41:C42"/>
    <mergeCell ref="D41:D42"/>
    <mergeCell ref="J31:K32"/>
    <mergeCell ref="J29:K30"/>
    <mergeCell ref="J23:K24"/>
    <mergeCell ref="E39:E40"/>
    <mergeCell ref="F39:F40"/>
    <mergeCell ref="E41:E42"/>
    <mergeCell ref="B37:B38"/>
    <mergeCell ref="C37:C38"/>
    <mergeCell ref="D37:D38"/>
    <mergeCell ref="B39:B40"/>
    <mergeCell ref="C39:C40"/>
    <mergeCell ref="D39:D40"/>
    <mergeCell ref="B33:B34"/>
    <mergeCell ref="C33:C34"/>
    <mergeCell ref="D33:D34"/>
    <mergeCell ref="B35:B36"/>
    <mergeCell ref="C35:C36"/>
    <mergeCell ref="D35:D36"/>
    <mergeCell ref="A39:A44"/>
    <mergeCell ref="B43:B44"/>
    <mergeCell ref="C43:C44"/>
    <mergeCell ref="D43:D44"/>
    <mergeCell ref="E43:E44"/>
    <mergeCell ref="F43:F44"/>
    <mergeCell ref="L43:L44"/>
    <mergeCell ref="M39:M44"/>
    <mergeCell ref="A1:F1"/>
    <mergeCell ref="M3:M32"/>
    <mergeCell ref="M33:M38"/>
    <mergeCell ref="G2:K2"/>
    <mergeCell ref="J17:K18"/>
    <mergeCell ref="F41:F42"/>
    <mergeCell ref="J37:K38"/>
    <mergeCell ref="L35:L36"/>
    <mergeCell ref="L37:L38"/>
    <mergeCell ref="L39:L40"/>
    <mergeCell ref="L41:L42"/>
    <mergeCell ref="A33:A38"/>
    <mergeCell ref="A3:A32"/>
    <mergeCell ref="E33:E34"/>
    <mergeCell ref="F33:F34"/>
    <mergeCell ref="E35:E36"/>
  </mergeCells>
  <phoneticPr fontId="1"/>
  <dataValidations count="1">
    <dataValidation type="list" allowBlank="1" showInputMessage="1" showErrorMessage="1" sqref="C3:C6 C9:C10">
      <formula1>"+,-,±"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課題図</vt:lpstr>
      <vt:lpstr>寸法抽選</vt:lpstr>
      <vt:lpstr>採点表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</dc:creator>
  <cp:lastModifiedBy>kubo</cp:lastModifiedBy>
  <cp:lastPrinted>2021-04-23T21:37:47Z</cp:lastPrinted>
  <dcterms:created xsi:type="dcterms:W3CDTF">2021-04-19T04:25:13Z</dcterms:created>
  <dcterms:modified xsi:type="dcterms:W3CDTF">2021-06-19T07:29:05Z</dcterms:modified>
</cp:coreProperties>
</file>